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ITABUNA\BORA DE BIKE - NÃO USAR\"/>
    </mc:Choice>
  </mc:AlternateContent>
  <xr:revisionPtr revIDLastSave="0" documentId="13_ncr:1_{16014049-C08F-4330-96BC-0005F4D9D76F}" xr6:coauthVersionLast="47" xr6:coauthVersionMax="47" xr10:uidLastSave="{00000000-0000-0000-0000-000000000000}"/>
  <bookViews>
    <workbookView xWindow="0" yWindow="0" windowWidth="19200" windowHeight="23400" tabRatio="828" activeTab="3" xr2:uid="{00000000-000D-0000-FFFF-FFFF00000000}"/>
  </bookViews>
  <sheets>
    <sheet name="RESUMO" sheetId="12" r:id="rId1"/>
    <sheet name="CORRIDA DA PONTE" sheetId="7" r:id="rId2"/>
    <sheet name="SÃO JOÃO VITÓRIA DA CONQUISTA" sheetId="3" r:id="rId3"/>
    <sheet name="CIRCUITO DE VOLEI" sheetId="11" r:id="rId4"/>
    <sheet name="JORNADA DO HERÓI " sheetId="10" r:id="rId5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1" l="1"/>
  <c r="M32" i="11"/>
  <c r="M30" i="11"/>
  <c r="M19" i="11"/>
  <c r="M17" i="11"/>
  <c r="I17" i="11"/>
  <c r="M27" i="11"/>
  <c r="M26" i="11"/>
  <c r="M25" i="11"/>
  <c r="M24" i="11"/>
  <c r="M14" i="11"/>
  <c r="M15" i="11"/>
  <c r="M13" i="11"/>
  <c r="M12" i="11"/>
  <c r="M11" i="11"/>
  <c r="E43" i="11"/>
  <c r="I28" i="11" s="1"/>
  <c r="F42" i="11"/>
  <c r="F41" i="11"/>
  <c r="F40" i="11"/>
  <c r="F39" i="11"/>
  <c r="F38" i="11"/>
  <c r="F37" i="11"/>
  <c r="F36" i="11"/>
  <c r="C5" i="12"/>
  <c r="F35" i="11"/>
  <c r="C4" i="12"/>
  <c r="E27" i="3"/>
  <c r="I18" i="3" s="1"/>
  <c r="F26" i="3"/>
  <c r="F27" i="3" s="1"/>
  <c r="I17" i="7"/>
  <c r="F3" i="12" s="1"/>
  <c r="D3" i="12"/>
  <c r="C3" i="12"/>
  <c r="E23" i="7"/>
  <c r="F22" i="7"/>
  <c r="F23" i="7" s="1"/>
  <c r="M15" i="7"/>
  <c r="M14" i="7"/>
  <c r="M13" i="7"/>
  <c r="M12" i="7"/>
  <c r="M11" i="7"/>
  <c r="D6" i="12"/>
  <c r="M17" i="3"/>
  <c r="M16" i="3"/>
  <c r="M15" i="3"/>
  <c r="M14" i="3"/>
  <c r="M13" i="3"/>
  <c r="F43" i="11" l="1"/>
  <c r="M28" i="11" s="1"/>
  <c r="I19" i="3"/>
  <c r="F4" i="12" s="1"/>
  <c r="D4" i="12"/>
  <c r="D5" i="12"/>
  <c r="D7" i="12" s="1"/>
  <c r="F5" i="12"/>
  <c r="M19" i="3"/>
  <c r="M17" i="7"/>
  <c r="M19" i="7" l="1"/>
  <c r="E3" i="12" s="1"/>
  <c r="B3" i="12"/>
  <c r="M21" i="3"/>
  <c r="E4" i="12" s="1"/>
  <c r="B4" i="12"/>
  <c r="E53" i="10"/>
  <c r="F52" i="10"/>
  <c r="F51" i="10"/>
  <c r="F50" i="10"/>
  <c r="F49" i="10"/>
  <c r="F48" i="10"/>
  <c r="F47" i="10"/>
  <c r="E41" i="10"/>
  <c r="G14" i="10" s="1"/>
  <c r="C6" i="12" s="1"/>
  <c r="F40" i="10"/>
  <c r="F39" i="10"/>
  <c r="F38" i="10"/>
  <c r="F37" i="10"/>
  <c r="F36" i="10"/>
  <c r="F35" i="10"/>
  <c r="E29" i="10"/>
  <c r="G13" i="10" s="1"/>
  <c r="F28" i="10"/>
  <c r="F27" i="10"/>
  <c r="F26" i="10"/>
  <c r="F25" i="10"/>
  <c r="F24" i="10"/>
  <c r="K12" i="10"/>
  <c r="K11" i="10"/>
  <c r="C8" i="12" l="1"/>
  <c r="C7" i="12"/>
  <c r="G16" i="10"/>
  <c r="F6" i="12" s="1"/>
  <c r="F7" i="12" s="1"/>
  <c r="F29" i="10"/>
  <c r="K13" i="10" s="1"/>
  <c r="F53" i="10"/>
  <c r="F41" i="10"/>
  <c r="K14" i="10" s="1"/>
  <c r="I13" i="10"/>
  <c r="E5" i="12" l="1"/>
  <c r="B5" i="12"/>
  <c r="I14" i="10"/>
  <c r="K16" i="10"/>
  <c r="K18" i="10" l="1"/>
  <c r="E6" i="12" s="1"/>
  <c r="B6" i="12"/>
  <c r="B7" i="12"/>
  <c r="E7" i="12"/>
</calcChain>
</file>

<file path=xl/sharedStrings.xml><?xml version="1.0" encoding="utf-8"?>
<sst xmlns="http://schemas.openxmlformats.org/spreadsheetml/2006/main" count="332" uniqueCount="111">
  <si>
    <t>PROJETO</t>
  </si>
  <si>
    <t>INVESTIMENTO NEGOCIADO</t>
  </si>
  <si>
    <t>BORA DE BIKE</t>
  </si>
  <si>
    <t>Emissora</t>
  </si>
  <si>
    <t>TV CABRÁLIA</t>
  </si>
  <si>
    <t>Praça:</t>
  </si>
  <si>
    <t>ITABUNA</t>
  </si>
  <si>
    <t>Evento:</t>
  </si>
  <si>
    <t>Período:</t>
  </si>
  <si>
    <t>PROGRAMA</t>
  </si>
  <si>
    <t>PERÍODO</t>
  </si>
  <si>
    <t>DIA DE 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</si>
  <si>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</si>
  <si>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</si>
  <si>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</si>
  <si>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</si>
  <si>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</si>
  <si>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</si>
  <si>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</si>
  <si>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</si>
  <si>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</si>
  <si>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VINHETA</t>
  </si>
  <si>
    <t>5"</t>
  </si>
  <si>
    <t>ROTATIVO</t>
  </si>
  <si>
    <t>CHAMADAS</t>
  </si>
  <si>
    <t>5''</t>
  </si>
  <si>
    <t>Programa especial</t>
  </si>
  <si>
    <t>BOLETIM</t>
  </si>
  <si>
    <t>30"</t>
  </si>
  <si>
    <t>Total</t>
  </si>
  <si>
    <t>TOTAL</t>
  </si>
  <si>
    <t xml:space="preserve"> </t>
  </si>
  <si>
    <t xml:space="preserve">ENTREGA COMERCIAL </t>
  </si>
  <si>
    <t xml:space="preserve">Mídia de apoio </t>
  </si>
  <si>
    <t>BOLETINS</t>
  </si>
  <si>
    <t>TOTAL NEGOCIADO</t>
  </si>
  <si>
    <t xml:space="preserve">Comercial </t>
  </si>
  <si>
    <t>Grade definida</t>
  </si>
  <si>
    <t>Bahia no Ar</t>
  </si>
  <si>
    <t>Fala Brasil</t>
  </si>
  <si>
    <t>Balanço Geral Ba</t>
  </si>
  <si>
    <t>JORNADA DO HERÓI</t>
  </si>
  <si>
    <t xml:space="preserve">R$
TOTAL </t>
  </si>
  <si>
    <t>Criação de Quadro</t>
  </si>
  <si>
    <t>180"</t>
  </si>
  <si>
    <t xml:space="preserve">Assinatura na vinheta do quadro </t>
  </si>
  <si>
    <t>05"</t>
  </si>
  <si>
    <t>Assinatura nas chamadas</t>
  </si>
  <si>
    <t>Grade Definida</t>
  </si>
  <si>
    <t xml:space="preserve">TOTAL INVESTIMENTO </t>
  </si>
  <si>
    <t xml:space="preserve">ASSINATURA NAS CHAMADAS DE DIVULGAÇÃO DO QUADRO </t>
  </si>
  <si>
    <t xml:space="preserve">CONVERSÃO </t>
  </si>
  <si>
    <t>QTD DE INSERÇÃO</t>
  </si>
  <si>
    <t>VALOR</t>
  </si>
  <si>
    <t xml:space="preserve">Hoje em Dia </t>
  </si>
  <si>
    <t>Balanço Geral Bahia</t>
  </si>
  <si>
    <t>Fala Brasil Ed Sabado</t>
  </si>
  <si>
    <t>Novela da Tarde 01</t>
  </si>
  <si>
    <t>Balanço Geral Sábado</t>
  </si>
  <si>
    <t>INVESTIMENTO TABELA</t>
  </si>
  <si>
    <t>MIDIA DE APOIO 30"</t>
  </si>
  <si>
    <t>REAPLICAÇÃO 30"</t>
  </si>
  <si>
    <t>TOTAL INSERÇÕES</t>
  </si>
  <si>
    <t>SÃO JOÃO VITÓRIA DA CONQUISTA</t>
  </si>
  <si>
    <t>FLASH</t>
  </si>
  <si>
    <t>COMERCIAL DO CLIENTE</t>
  </si>
  <si>
    <t>SÃO JOÃO VTÓRIA DA CONQUISTA</t>
  </si>
  <si>
    <t>Cliente:</t>
  </si>
  <si>
    <t>Junho 2025</t>
  </si>
  <si>
    <t>Tabela de Preços: SETEMBRO/2024</t>
  </si>
  <si>
    <t>Record Bahia</t>
  </si>
  <si>
    <t>Proposta:</t>
  </si>
  <si>
    <t>A definir</t>
  </si>
  <si>
    <t xml:space="preserve">Cliente </t>
  </si>
  <si>
    <t>Neoenergia Coelba</t>
  </si>
  <si>
    <t>Cabrália</t>
  </si>
  <si>
    <t>Jornada do Herói</t>
  </si>
  <si>
    <t>DESCONTO</t>
  </si>
  <si>
    <r>
      <t xml:space="preserve">COMERCIAL DO CLIENTE - </t>
    </r>
    <r>
      <rPr>
        <b/>
        <sz val="14"/>
        <color rgb="FFFF0000"/>
        <rFont val="Calibri"/>
        <family val="2"/>
        <scheme val="minor"/>
      </rPr>
      <t>REAPLICAÇÃO 12,9474%</t>
    </r>
  </si>
  <si>
    <r>
      <t xml:space="preserve">Comercial  - </t>
    </r>
    <r>
      <rPr>
        <b/>
        <sz val="12"/>
        <color rgb="FFFF0000"/>
        <rFont val="Calibri"/>
        <family val="2"/>
        <scheme val="minor"/>
      </rPr>
      <t>REAPLICAÇÃO 12,9474%</t>
    </r>
  </si>
  <si>
    <t>0,00</t>
  </si>
  <si>
    <t>Tabela Março 2025</t>
  </si>
  <si>
    <t>Corrida da Ponte</t>
  </si>
  <si>
    <t>14 Dez 2025</t>
  </si>
  <si>
    <t>VALOR TABELA</t>
  </si>
  <si>
    <t>Mídia de apoio - Reaplicação</t>
  </si>
  <si>
    <r>
      <t xml:space="preserve">COMERCIAL DO CLIENTE 30" - </t>
    </r>
    <r>
      <rPr>
        <b/>
        <sz val="14"/>
        <color rgb="FFFF0000"/>
        <rFont val="Calibri"/>
        <family val="2"/>
        <scheme val="minor"/>
      </rPr>
      <t>REAPLICAÇÃO 9,4453%</t>
    </r>
  </si>
  <si>
    <t>Programa Especial</t>
  </si>
  <si>
    <t>BALANÇO GERAL</t>
  </si>
  <si>
    <t>Balanço Geral</t>
  </si>
  <si>
    <r>
      <t xml:space="preserve">Mídia de apoio - </t>
    </r>
    <r>
      <rPr>
        <b/>
        <sz val="12"/>
        <color rgb="FFFF0000"/>
        <rFont val="Calibri"/>
        <family val="2"/>
        <scheme val="minor"/>
      </rPr>
      <t>Reaplicação</t>
    </r>
  </si>
  <si>
    <r>
      <t xml:space="preserve">COMERCIAL DO CLIENTE 30" - </t>
    </r>
    <r>
      <rPr>
        <b/>
        <sz val="14"/>
        <color rgb="FFFF0000"/>
        <rFont val="Calibri"/>
        <family val="2"/>
        <scheme val="minor"/>
      </rPr>
      <t>REAPLICAÇÃO 8,0166%</t>
    </r>
  </si>
  <si>
    <t>CORRIDA DA PONTE</t>
  </si>
  <si>
    <t>RESUMO INVESTIMENTO MÍDIA DE APOIO - RECORD CABRÁLIA</t>
  </si>
  <si>
    <t>COMERCIAL DO CLIENTE 30" - ROTATIVO VESPERTINO</t>
  </si>
  <si>
    <t>BAHIA NO AR</t>
  </si>
  <si>
    <t>FALA BRASIL</t>
  </si>
  <si>
    <t>JORNAL DA RECORD</t>
  </si>
  <si>
    <t>NOVELA REIS</t>
  </si>
  <si>
    <t>A FAZENDA</t>
  </si>
  <si>
    <t>ACERTE OU CAIA</t>
  </si>
  <si>
    <t>DOMINGO ESPETACULAR</t>
  </si>
  <si>
    <t>FLASHE</t>
  </si>
  <si>
    <t xml:space="preserve">ENTREGA COMERCIAL  </t>
  </si>
  <si>
    <t>CHAMADA</t>
  </si>
  <si>
    <t>MIDIA DE APOIO</t>
  </si>
  <si>
    <t>30''</t>
  </si>
  <si>
    <t>Tabela Setembro 2025</t>
  </si>
  <si>
    <t>ROTATIVO VESP</t>
  </si>
  <si>
    <t>ROTATIVO GERAL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</si>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</sst>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  <numFmt numFmtId="167" formatCode="#,##0.000"/>
    <numFmt numFmtId="168" formatCode="_-[$R$-416]\ * #,##0.00_-;\-[$R$-416]\ * #,##0.00_-;_-[$R$-416]\ * &quot;-&quot;??_-;_-@_-"/>
    <numFmt numFmtId="169" formatCode="&quot;R$&quot;\ #,##0.00"/>
  </numFmts>
  <fonts count="36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RecordType"/>
      <family val="2"/>
    </font>
    <font>
      <b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RecordType"/>
      <family val="2"/>
    </font>
    <font>
      <sz val="14"/>
      <name val="RecordType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2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2"/>
      </patternFill>
    </fill>
    <fill>
      <patternFill patternType="solid">
        <fgColor rgb="FFC00000"/>
        <bgColor indexed="6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3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Border="1" applyAlignment="1">
      <alignment horizontal="left" vertical="center"/>
    </xf>
    <xf numFmtId="164" fontId="9" fillId="2" borderId="1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3" fontId="12" fillId="2" borderId="2" xfId="2" applyNumberFormat="1" applyFont="1" applyFill="1" applyBorder="1" applyAlignment="1">
      <alignment horizontal="center" vertical="center"/>
    </xf>
    <xf numFmtId="166" fontId="12" fillId="2" borderId="4" xfId="2" applyNumberFormat="1" applyFont="1" applyFill="1" applyBorder="1" applyAlignment="1">
      <alignment vertical="center"/>
    </xf>
    <xf numFmtId="4" fontId="12" fillId="2" borderId="2" xfId="2" applyNumberFormat="1" applyFont="1" applyFill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 wrapText="1"/>
    </xf>
    <xf numFmtId="166" fontId="13" fillId="0" borderId="9" xfId="2" applyNumberFormat="1" applyFont="1" applyBorder="1" applyAlignment="1">
      <alignment horizontal="center" vertical="center"/>
    </xf>
    <xf numFmtId="4" fontId="14" fillId="0" borderId="2" xfId="4" applyNumberFormat="1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/>
    </xf>
    <xf numFmtId="0" fontId="15" fillId="0" borderId="0" xfId="0" applyFont="1"/>
    <xf numFmtId="0" fontId="1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3" fontId="10" fillId="3" borderId="3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/>
    </xf>
    <xf numFmtId="0" fontId="11" fillId="0" borderId="18" xfId="2" applyFont="1" applyBorder="1" applyAlignment="1">
      <alignment vertical="center"/>
    </xf>
    <xf numFmtId="0" fontId="11" fillId="4" borderId="19" xfId="0" applyFont="1" applyFill="1" applyBorder="1" applyAlignment="1">
      <alignment horizontal="center" vertical="center"/>
    </xf>
    <xf numFmtId="3" fontId="11" fillId="4" borderId="19" xfId="0" applyNumberFormat="1" applyFont="1" applyFill="1" applyBorder="1" applyAlignment="1">
      <alignment horizontal="center" vertical="center" wrapText="1"/>
    </xf>
    <xf numFmtId="166" fontId="11" fillId="0" borderId="19" xfId="2" applyNumberFormat="1" applyFont="1" applyBorder="1" applyAlignment="1">
      <alignment horizontal="center" vertical="center"/>
    </xf>
    <xf numFmtId="165" fontId="14" fillId="4" borderId="19" xfId="1" applyFont="1" applyFill="1" applyBorder="1" applyAlignment="1">
      <alignment horizontal="left" vertical="center" wrapText="1"/>
    </xf>
    <xf numFmtId="167" fontId="11" fillId="4" borderId="19" xfId="0" applyNumberFormat="1" applyFont="1" applyFill="1" applyBorder="1" applyAlignment="1">
      <alignment horizontal="center" vertical="center"/>
    </xf>
    <xf numFmtId="168" fontId="11" fillId="4" borderId="19" xfId="0" applyNumberFormat="1" applyFont="1" applyFill="1" applyBorder="1" applyAlignment="1">
      <alignment horizontal="center" vertical="center" wrapText="1"/>
    </xf>
    <xf numFmtId="16" fontId="11" fillId="0" borderId="20" xfId="2" quotePrefix="1" applyNumberFormat="1" applyFont="1" applyBorder="1" applyAlignment="1">
      <alignment horizontal="center" vertical="center" wrapText="1"/>
    </xf>
    <xf numFmtId="3" fontId="11" fillId="0" borderId="19" xfId="2" applyNumberFormat="1" applyFont="1" applyBorder="1" applyAlignment="1">
      <alignment horizontal="center" vertical="center"/>
    </xf>
    <xf numFmtId="165" fontId="14" fillId="0" borderId="19" xfId="1" applyFont="1" applyBorder="1" applyAlignment="1">
      <alignment horizontal="left" vertical="center"/>
    </xf>
    <xf numFmtId="0" fontId="18" fillId="0" borderId="0" xfId="0" applyFont="1"/>
    <xf numFmtId="3" fontId="12" fillId="3" borderId="19" xfId="2" applyNumberFormat="1" applyFont="1" applyFill="1" applyBorder="1" applyAlignment="1">
      <alignment horizontal="center" vertical="center"/>
    </xf>
    <xf numFmtId="166" fontId="12" fillId="3" borderId="19" xfId="2" applyNumberFormat="1" applyFont="1" applyFill="1" applyBorder="1" applyAlignment="1">
      <alignment vertical="center"/>
    </xf>
    <xf numFmtId="4" fontId="12" fillId="3" borderId="19" xfId="2" applyNumberFormat="1" applyFont="1" applyFill="1" applyBorder="1" applyAlignment="1">
      <alignment horizontal="center" vertical="center"/>
    </xf>
    <xf numFmtId="169" fontId="18" fillId="0" borderId="0" xfId="3" applyNumberFormat="1" applyFont="1"/>
    <xf numFmtId="3" fontId="5" fillId="0" borderId="0" xfId="0" applyNumberFormat="1" applyFont="1" applyAlignment="1">
      <alignment vertical="center"/>
    </xf>
    <xf numFmtId="0" fontId="15" fillId="6" borderId="19" xfId="0" applyFont="1" applyFill="1" applyBorder="1" applyAlignment="1">
      <alignment horizontal="center" vertical="center"/>
    </xf>
    <xf numFmtId="165" fontId="15" fillId="0" borderId="19" xfId="1" applyFont="1" applyBorder="1" applyAlignment="1">
      <alignment horizontal="center" vertical="center"/>
    </xf>
    <xf numFmtId="169" fontId="18" fillId="0" borderId="0" xfId="1" applyNumberFormat="1" applyFont="1"/>
    <xf numFmtId="3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3" applyFont="1" applyAlignment="1">
      <alignment vertical="center"/>
    </xf>
    <xf numFmtId="169" fontId="0" fillId="0" borderId="0" xfId="0" applyNumberFormat="1"/>
    <xf numFmtId="0" fontId="22" fillId="7" borderId="19" xfId="2" applyFont="1" applyFill="1" applyBorder="1" applyAlignment="1">
      <alignment horizontal="center" vertical="center"/>
    </xf>
    <xf numFmtId="0" fontId="23" fillId="0" borderId="19" xfId="2" applyFont="1" applyBorder="1" applyAlignment="1">
      <alignment vertical="center"/>
    </xf>
    <xf numFmtId="3" fontId="24" fillId="0" borderId="19" xfId="6" applyNumberFormat="1" applyFont="1" applyFill="1" applyBorder="1" applyAlignment="1">
      <alignment horizontal="center" vertical="center"/>
    </xf>
    <xf numFmtId="167" fontId="11" fillId="0" borderId="19" xfId="3" applyNumberFormat="1" applyFont="1" applyFill="1" applyBorder="1" applyAlignment="1">
      <alignment horizontal="center" vertical="center"/>
    </xf>
    <xf numFmtId="0" fontId="23" fillId="0" borderId="19" xfId="2" applyFont="1" applyBorder="1" applyAlignment="1">
      <alignment horizontal="left" vertical="center"/>
    </xf>
    <xf numFmtId="3" fontId="24" fillId="0" borderId="19" xfId="7" applyNumberFormat="1" applyFont="1" applyFill="1" applyBorder="1" applyAlignment="1">
      <alignment horizontal="center" vertical="center"/>
    </xf>
    <xf numFmtId="3" fontId="20" fillId="3" borderId="19" xfId="0" applyNumberFormat="1" applyFont="1" applyFill="1" applyBorder="1" applyAlignment="1">
      <alignment horizontal="center" vertical="center"/>
    </xf>
    <xf numFmtId="164" fontId="4" fillId="0" borderId="0" xfId="3" applyFont="1" applyFill="1" applyBorder="1" applyAlignment="1">
      <alignment horizontal="center" vertical="center"/>
    </xf>
    <xf numFmtId="164" fontId="3" fillId="0" borderId="0" xfId="3" applyFont="1" applyFill="1" applyBorder="1" applyAlignment="1">
      <alignment vertical="center"/>
    </xf>
    <xf numFmtId="0" fontId="20" fillId="3" borderId="0" xfId="0" applyFont="1" applyFill="1" applyAlignment="1">
      <alignment horizontal="center" vertical="center"/>
    </xf>
    <xf numFmtId="3" fontId="20" fillId="3" borderId="0" xfId="0" applyNumberFormat="1" applyFont="1" applyFill="1" applyAlignment="1">
      <alignment horizontal="center" vertical="center"/>
    </xf>
    <xf numFmtId="164" fontId="0" fillId="0" borderId="0" xfId="3" applyFont="1"/>
    <xf numFmtId="0" fontId="25" fillId="8" borderId="19" xfId="2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vertical="center"/>
    </xf>
    <xf numFmtId="3" fontId="21" fillId="9" borderId="19" xfId="0" applyNumberFormat="1" applyFont="1" applyFill="1" applyBorder="1" applyAlignment="1">
      <alignment horizontal="center" vertical="center"/>
    </xf>
    <xf numFmtId="4" fontId="21" fillId="9" borderId="19" xfId="0" applyNumberFormat="1" applyFont="1" applyFill="1" applyBorder="1" applyAlignment="1">
      <alignment horizontal="center" vertical="center"/>
    </xf>
    <xf numFmtId="0" fontId="11" fillId="0" borderId="6" xfId="2" applyFont="1" applyBorder="1" applyAlignment="1">
      <alignment vertical="center"/>
    </xf>
    <xf numFmtId="16" fontId="11" fillId="0" borderId="0" xfId="2" quotePrefix="1" applyNumberFormat="1" applyFont="1" applyAlignment="1">
      <alignment horizontal="center" vertical="center" wrapText="1"/>
    </xf>
    <xf numFmtId="164" fontId="9" fillId="0" borderId="29" xfId="3" applyFont="1" applyBorder="1" applyAlignment="1">
      <alignment horizontal="left" vertical="center"/>
    </xf>
    <xf numFmtId="164" fontId="9" fillId="2" borderId="30" xfId="3" applyFont="1" applyFill="1" applyBorder="1" applyAlignment="1">
      <alignment vertical="center"/>
    </xf>
    <xf numFmtId="164" fontId="9" fillId="0" borderId="19" xfId="3" applyFont="1" applyBorder="1" applyAlignment="1">
      <alignment horizontal="left" vertical="center"/>
    </xf>
    <xf numFmtId="164" fontId="9" fillId="0" borderId="31" xfId="3" applyFont="1" applyBorder="1" applyAlignment="1">
      <alignment vertical="center"/>
    </xf>
    <xf numFmtId="49" fontId="9" fillId="0" borderId="1" xfId="1" quotePrefix="1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14" fillId="0" borderId="9" xfId="4" applyNumberFormat="1" applyFont="1" applyBorder="1" applyAlignment="1">
      <alignment horizontal="right" vertical="center"/>
    </xf>
    <xf numFmtId="9" fontId="12" fillId="2" borderId="2" xfId="5" applyFont="1" applyFill="1" applyBorder="1" applyAlignment="1">
      <alignment horizontal="center" vertical="center"/>
    </xf>
    <xf numFmtId="164" fontId="9" fillId="2" borderId="0" xfId="3" applyFont="1" applyFill="1" applyBorder="1" applyAlignment="1">
      <alignment vertical="center"/>
    </xf>
    <xf numFmtId="9" fontId="12" fillId="3" borderId="19" xfId="5" applyFont="1" applyFill="1" applyBorder="1" applyAlignment="1">
      <alignment horizontal="center" vertical="center"/>
    </xf>
    <xf numFmtId="49" fontId="29" fillId="4" borderId="19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4" fontId="30" fillId="0" borderId="0" xfId="0" applyNumberFormat="1" applyFont="1"/>
    <xf numFmtId="166" fontId="11" fillId="0" borderId="4" xfId="2" applyNumberFormat="1" applyFont="1" applyBorder="1" applyAlignment="1">
      <alignment horizontal="center" vertical="center"/>
    </xf>
    <xf numFmtId="166" fontId="13" fillId="0" borderId="5" xfId="2" applyNumberFormat="1" applyFont="1" applyBorder="1" applyAlignment="1">
      <alignment horizontal="center" vertical="center"/>
    </xf>
    <xf numFmtId="4" fontId="29" fillId="0" borderId="2" xfId="4" applyNumberFormat="1" applyFont="1" applyBorder="1" applyAlignment="1">
      <alignment horizontal="right" vertical="center"/>
    </xf>
    <xf numFmtId="0" fontId="28" fillId="0" borderId="2" xfId="2" applyFont="1" applyBorder="1" applyAlignment="1">
      <alignment horizontal="left" vertical="center"/>
    </xf>
    <xf numFmtId="4" fontId="14" fillId="0" borderId="3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center" vertical="center"/>
    </xf>
    <xf numFmtId="0" fontId="30" fillId="0" borderId="0" xfId="0" applyFont="1"/>
    <xf numFmtId="0" fontId="31" fillId="11" borderId="0" xfId="0" applyFont="1" applyFill="1" applyAlignment="1">
      <alignment horizontal="center" vertical="center"/>
    </xf>
    <xf numFmtId="0" fontId="31" fillId="11" borderId="0" xfId="0" applyFont="1" applyFill="1" applyAlignment="1">
      <alignment horizontal="center"/>
    </xf>
    <xf numFmtId="0" fontId="32" fillId="0" borderId="0" xfId="0" applyFont="1"/>
    <xf numFmtId="165" fontId="18" fillId="0" borderId="0" xfId="1" applyFont="1"/>
    <xf numFmtId="3" fontId="18" fillId="0" borderId="0" xfId="1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1" fontId="18" fillId="0" borderId="0" xfId="1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33" fillId="12" borderId="0" xfId="0" applyFont="1" applyFill="1" applyAlignment="1">
      <alignment horizontal="center"/>
    </xf>
    <xf numFmtId="165" fontId="33" fillId="12" borderId="0" xfId="0" applyNumberFormat="1" applyFont="1" applyFill="1" applyAlignment="1">
      <alignment horizontal="center"/>
    </xf>
    <xf numFmtId="3" fontId="33" fillId="12" borderId="0" xfId="0" applyNumberFormat="1" applyFont="1" applyFill="1" applyAlignment="1">
      <alignment horizontal="center"/>
    </xf>
    <xf numFmtId="165" fontId="33" fillId="12" borderId="0" xfId="1" applyFont="1" applyFill="1" applyAlignment="1">
      <alignment horizontal="center"/>
    </xf>
    <xf numFmtId="9" fontId="18" fillId="0" borderId="0" xfId="0" applyNumberFormat="1" applyFont="1"/>
    <xf numFmtId="166" fontId="13" fillId="0" borderId="32" xfId="2" applyNumberFormat="1" applyFont="1" applyBorder="1" applyAlignment="1">
      <alignment horizontal="center" vertical="center"/>
    </xf>
    <xf numFmtId="9" fontId="12" fillId="2" borderId="19" xfId="5" applyFont="1" applyFill="1" applyBorder="1" applyAlignment="1">
      <alignment horizontal="center" vertical="center"/>
    </xf>
    <xf numFmtId="165" fontId="21" fillId="2" borderId="19" xfId="1" applyFont="1" applyFill="1" applyBorder="1" applyAlignment="1">
      <alignment horizontal="center" vertical="center"/>
    </xf>
    <xf numFmtId="4" fontId="24" fillId="0" borderId="19" xfId="6" applyNumberFormat="1" applyFont="1" applyFill="1" applyBorder="1" applyAlignment="1">
      <alignment horizontal="center" vertical="center"/>
    </xf>
    <xf numFmtId="164" fontId="3" fillId="0" borderId="0" xfId="3" applyFont="1"/>
    <xf numFmtId="43" fontId="11" fillId="0" borderId="4" xfId="4" applyFont="1" applyBorder="1" applyAlignment="1">
      <alignment vertical="center"/>
    </xf>
    <xf numFmtId="43" fontId="11" fillId="0" borderId="11" xfId="4" applyFont="1" applyBorder="1" applyAlignment="1">
      <alignment vertical="center"/>
    </xf>
    <xf numFmtId="43" fontId="11" fillId="0" borderId="6" xfId="2" applyNumberFormat="1" applyFont="1" applyBorder="1" applyAlignment="1">
      <alignment vertical="center"/>
    </xf>
    <xf numFmtId="3" fontId="12" fillId="2" borderId="0" xfId="2" applyNumberFormat="1" applyFont="1" applyFill="1" applyAlignment="1">
      <alignment horizontal="center" vertical="center"/>
    </xf>
    <xf numFmtId="165" fontId="21" fillId="2" borderId="0" xfId="1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3" fontId="34" fillId="5" borderId="0" xfId="0" applyNumberFormat="1" applyFont="1" applyFill="1" applyAlignment="1">
      <alignment horizontal="center"/>
    </xf>
    <xf numFmtId="164" fontId="9" fillId="0" borderId="2" xfId="3" applyFont="1" applyBorder="1" applyAlignment="1">
      <alignment horizontal="left" vertical="center"/>
    </xf>
    <xf numFmtId="164" fontId="9" fillId="0" borderId="4" xfId="3" applyFont="1" applyBorder="1" applyAlignment="1">
      <alignment horizontal="left" vertical="center"/>
    </xf>
    <xf numFmtId="164" fontId="9" fillId="0" borderId="10" xfId="3" applyFont="1" applyBorder="1" applyAlignment="1">
      <alignment horizontal="left" vertical="center"/>
    </xf>
    <xf numFmtId="49" fontId="9" fillId="0" borderId="2" xfId="3" quotePrefix="1" applyNumberFormat="1" applyFont="1" applyBorder="1" applyAlignment="1">
      <alignment horizontal="left" vertical="center"/>
    </xf>
    <xf numFmtId="164" fontId="9" fillId="0" borderId="2" xfId="3" quotePrefix="1" applyFont="1" applyBorder="1" applyAlignment="1">
      <alignment horizontal="left" vertical="center"/>
    </xf>
    <xf numFmtId="0" fontId="8" fillId="2" borderId="2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3" fontId="11" fillId="0" borderId="4" xfId="4" applyFont="1" applyBorder="1" applyAlignment="1">
      <alignment vertical="center"/>
    </xf>
    <xf numFmtId="43" fontId="11" fillId="0" borderId="10" xfId="4" applyFont="1" applyBorder="1" applyAlignment="1">
      <alignment vertical="center"/>
    </xf>
    <xf numFmtId="16" fontId="11" fillId="0" borderId="5" xfId="2" quotePrefix="1" applyNumberFormat="1" applyFont="1" applyBorder="1" applyAlignment="1">
      <alignment horizontal="center" vertical="center"/>
    </xf>
    <xf numFmtId="16" fontId="11" fillId="0" borderId="24" xfId="2" quotePrefix="1" applyNumberFormat="1" applyFont="1" applyBorder="1" applyAlignment="1">
      <alignment horizontal="center" vertical="center"/>
    </xf>
    <xf numFmtId="16" fontId="11" fillId="0" borderId="12" xfId="2" quotePrefix="1" applyNumberFormat="1" applyFont="1" applyBorder="1" applyAlignment="1">
      <alignment horizontal="center" vertical="center"/>
    </xf>
    <xf numFmtId="16" fontId="11" fillId="0" borderId="0" xfId="2" quotePrefix="1" applyNumberFormat="1" applyFont="1" applyAlignment="1">
      <alignment horizontal="center" vertical="center"/>
    </xf>
    <xf numFmtId="16" fontId="11" fillId="0" borderId="7" xfId="2" quotePrefix="1" applyNumberFormat="1" applyFont="1" applyBorder="1" applyAlignment="1">
      <alignment horizontal="center" vertical="center"/>
    </xf>
    <xf numFmtId="16" fontId="11" fillId="0" borderId="23" xfId="2" quotePrefix="1" applyNumberFormat="1" applyFont="1" applyBorder="1" applyAlignment="1">
      <alignment horizontal="center" vertical="center"/>
    </xf>
    <xf numFmtId="0" fontId="12" fillId="2" borderId="4" xfId="2" applyFont="1" applyFill="1" applyBorder="1" applyAlignment="1">
      <alignment horizontal="left" vertical="center"/>
    </xf>
    <xf numFmtId="0" fontId="12" fillId="2" borderId="11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43" fontId="11" fillId="0" borderId="5" xfId="4" applyFont="1" applyBorder="1" applyAlignment="1">
      <alignment horizontal="left" vertical="center"/>
    </xf>
    <xf numFmtId="43" fontId="11" fillId="0" borderId="6" xfId="4" applyFont="1" applyBorder="1" applyAlignment="1">
      <alignment horizontal="left" vertical="center"/>
    </xf>
    <xf numFmtId="14" fontId="27" fillId="0" borderId="0" xfId="0" applyNumberFormat="1" applyFont="1" applyAlignment="1">
      <alignment horizontal="left" vertical="center"/>
    </xf>
    <xf numFmtId="16" fontId="11" fillId="0" borderId="6" xfId="2" quotePrefix="1" applyNumberFormat="1" applyFont="1" applyBorder="1" applyAlignment="1">
      <alignment horizontal="center" vertical="center"/>
    </xf>
    <xf numFmtId="16" fontId="11" fillId="0" borderId="13" xfId="2" quotePrefix="1" applyNumberFormat="1" applyFont="1" applyBorder="1" applyAlignment="1">
      <alignment horizontal="center" vertical="center"/>
    </xf>
    <xf numFmtId="16" fontId="11" fillId="0" borderId="8" xfId="2" quotePrefix="1" applyNumberFormat="1" applyFont="1" applyBorder="1" applyAlignment="1">
      <alignment horizontal="center" vertical="center"/>
    </xf>
    <xf numFmtId="0" fontId="12" fillId="2" borderId="23" xfId="2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43" fontId="11" fillId="0" borderId="24" xfId="4" applyFont="1" applyBorder="1" applyAlignment="1">
      <alignment horizontal="left" vertical="center"/>
    </xf>
    <xf numFmtId="43" fontId="11" fillId="0" borderId="11" xfId="4" applyFont="1" applyBorder="1" applyAlignment="1">
      <alignment vertical="center"/>
    </xf>
    <xf numFmtId="16" fontId="11" fillId="0" borderId="25" xfId="2" quotePrefix="1" applyNumberFormat="1" applyFont="1" applyBorder="1" applyAlignment="1">
      <alignment horizontal="center" vertical="center"/>
    </xf>
    <xf numFmtId="16" fontId="11" fillId="0" borderId="26" xfId="2" quotePrefix="1" applyNumberFormat="1" applyFont="1" applyBorder="1" applyAlignment="1">
      <alignment horizontal="center" vertical="center"/>
    </xf>
    <xf numFmtId="16" fontId="11" fillId="0" borderId="27" xfId="2" quotePrefix="1" applyNumberFormat="1" applyFont="1" applyBorder="1" applyAlignment="1">
      <alignment horizontal="center" vertical="center"/>
    </xf>
    <xf numFmtId="16" fontId="11" fillId="0" borderId="28" xfId="2" quotePrefix="1" applyNumberFormat="1" applyFont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16" fontId="11" fillId="0" borderId="18" xfId="2" quotePrefix="1" applyNumberFormat="1" applyFont="1" applyBorder="1" applyAlignment="1">
      <alignment horizontal="center" vertical="center" wrapText="1"/>
    </xf>
    <xf numFmtId="16" fontId="11" fillId="0" borderId="20" xfId="2" quotePrefix="1" applyNumberFormat="1" applyFont="1" applyBorder="1" applyAlignment="1">
      <alignment horizontal="center" vertical="center" wrapText="1"/>
    </xf>
    <xf numFmtId="166" fontId="11" fillId="0" borderId="16" xfId="2" applyNumberFormat="1" applyFont="1" applyBorder="1" applyAlignment="1">
      <alignment horizontal="center" vertical="center"/>
    </xf>
    <xf numFmtId="166" fontId="11" fillId="0" borderId="17" xfId="2" applyNumberFormat="1" applyFont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2" fillId="3" borderId="16" xfId="2" applyFont="1" applyFill="1" applyBorder="1" applyAlignment="1">
      <alignment horizontal="left" vertical="center"/>
    </xf>
    <xf numFmtId="0" fontId="12" fillId="3" borderId="21" xfId="2" applyFont="1" applyFill="1" applyBorder="1" applyAlignment="1">
      <alignment horizontal="left" vertical="center"/>
    </xf>
    <xf numFmtId="0" fontId="12" fillId="3" borderId="17" xfId="2" applyFont="1" applyFill="1" applyBorder="1" applyAlignment="1">
      <alignment horizontal="left" vertical="center"/>
    </xf>
    <xf numFmtId="0" fontId="12" fillId="3" borderId="16" xfId="2" applyFont="1" applyFill="1" applyBorder="1" applyAlignment="1">
      <alignment horizontal="right" vertical="center"/>
    </xf>
    <xf numFmtId="0" fontId="12" fillId="3" borderId="21" xfId="2" applyFont="1" applyFill="1" applyBorder="1" applyAlignment="1">
      <alignment horizontal="right" vertical="center"/>
    </xf>
    <xf numFmtId="0" fontId="12" fillId="3" borderId="17" xfId="2" applyFont="1" applyFill="1" applyBorder="1" applyAlignment="1">
      <alignment horizontal="right" vertical="center"/>
    </xf>
    <xf numFmtId="0" fontId="21" fillId="3" borderId="0" xfId="0" applyFont="1" applyFill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35" fillId="0" borderId="0" xfId="0" applyFont="1"/>
  </cellXfs>
  <cellStyles count="8">
    <cellStyle name="Moeda" xfId="1" builtinId="4"/>
    <cellStyle name="Normal" xfId="0" builtinId="0"/>
    <cellStyle name="Normal 2" xfId="2" xr:uid="{00000000-0005-0000-0000-000002000000}"/>
    <cellStyle name="Porcentagem" xfId="5" builtinId="5"/>
    <cellStyle name="Separador de milhares 3" xfId="6" xr:uid="{00000000-0005-0000-0000-000004000000}"/>
    <cellStyle name="Separador de milhares 3 2" xfId="7" xr:uid="{00000000-0005-0000-0000-000005000000}"/>
    <cellStyle name="Vírgula" xfId="3" builtinId="3"/>
    <cellStyle name="Vírgula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1</xdr:row>
      <xdr:rowOff>0</xdr:rowOff>
    </xdr:from>
    <xdr:to>
      <xdr:col>12</xdr:col>
      <xdr:colOff>457200</xdr:colOff>
      <xdr:row>4</xdr:row>
      <xdr:rowOff>108822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177BE4-9A92-4164-8BDB-70886D36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619125"/>
          <a:ext cx="16383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2</xdr:row>
      <xdr:rowOff>133350</xdr:rowOff>
    </xdr:from>
    <xdr:to>
      <xdr:col>12</xdr:col>
      <xdr:colOff>457200</xdr:colOff>
      <xdr:row>5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198318-D69C-4C58-82E1-455D0987B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619125"/>
          <a:ext cx="16383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2</xdr:row>
      <xdr:rowOff>133350</xdr:rowOff>
    </xdr:from>
    <xdr:to>
      <xdr:col>12</xdr:col>
      <xdr:colOff>232020</xdr:colOff>
      <xdr:row>5</xdr:row>
      <xdr:rowOff>171450</xdr:rowOff>
    </xdr:to>
    <xdr:pic>
      <xdr:nvPicPr>
        <xdr:cNvPr id="1117" name="Imagem 1">
          <a:extLst>
            <a:ext uri="{FF2B5EF4-FFF2-40B4-BE49-F238E27FC236}">
              <a16:creationId xmlns:a16="http://schemas.microsoft.com/office/drawing/2014/main" id="{47471491-0ADB-EEE7-8EE1-C9624422A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619125"/>
          <a:ext cx="16383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2</xdr:row>
      <xdr:rowOff>133350</xdr:rowOff>
    </xdr:from>
    <xdr:to>
      <xdr:col>12</xdr:col>
      <xdr:colOff>457200</xdr:colOff>
      <xdr:row>5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0B6BEF4-82EA-4976-AE72-9EFB008FC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619125"/>
          <a:ext cx="16383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showGridLines="0" zoomScale="70" zoomScaleNormal="70" workbookViewId="0">
      <selection activeCell="E30" sqref="E30"/>
    </sheetView>
  </sheetViews>
  <sheetFormatPr defaultColWidth="9.140625" defaultRowHeight="18.75" x14ac:dyDescent="0.3"/>
  <cols>
    <col min="1" max="1" width="50.28515625" style="101" bestFit="1" customWidth="1"/>
    <col min="2" max="2" width="35.7109375" style="101" bestFit="1" customWidth="1"/>
    <col min="3" max="3" width="30.28515625" style="101" bestFit="1" customWidth="1"/>
    <col min="4" max="4" width="27.28515625" style="101" bestFit="1" customWidth="1"/>
    <col min="5" max="5" width="42.28515625" style="101" bestFit="1" customWidth="1"/>
    <col min="6" max="6" width="28.28515625" style="101" bestFit="1" customWidth="1"/>
    <col min="7" max="7" width="60.7109375" style="101" customWidth="1"/>
    <col min="8" max="8" width="17.140625" style="101" bestFit="1" customWidth="1"/>
    <col min="9" max="9" width="22.42578125" style="101" customWidth="1"/>
    <col min="10" max="10" width="15.5703125" style="101" bestFit="1" customWidth="1"/>
    <col min="11" max="11" width="20.7109375" style="101" customWidth="1"/>
    <col min="12" max="12" width="18.42578125" style="101" customWidth="1"/>
    <col min="13" max="13" width="16.5703125" style="101" bestFit="1" customWidth="1"/>
    <col min="14" max="14" width="11.85546875" style="101" customWidth="1"/>
    <col min="15" max="15" width="17.140625" style="101" customWidth="1"/>
    <col min="16" max="16" width="14.140625" style="101" customWidth="1"/>
    <col min="17" max="16384" width="9.140625" style="101"/>
  </cols>
  <sheetData>
    <row r="1" spans="1:6" ht="18.75" customHeight="1" x14ac:dyDescent="0.3">
      <c r="A1" s="125" t="s">
        <v>93</v>
      </c>
      <c r="B1" s="125"/>
      <c r="C1" s="125"/>
      <c r="D1" s="125"/>
      <c r="E1" s="125"/>
      <c r="F1" s="125"/>
    </row>
    <row r="2" spans="1:6" x14ac:dyDescent="0.3">
      <c r="A2" s="102" t="s">
        <v>0</v>
      </c>
      <c r="B2" s="102" t="s">
        <v>59</v>
      </c>
      <c r="C2" s="102" t="s">
        <v>60</v>
      </c>
      <c r="D2" s="103" t="s">
        <v>61</v>
      </c>
      <c r="E2" s="102" t="s">
        <v>1</v>
      </c>
      <c r="F2" s="103" t="s">
        <v>62</v>
      </c>
    </row>
    <row r="3" spans="1:6" x14ac:dyDescent="0.3">
      <c r="A3" s="104" t="s">
        <v>92</v>
      </c>
      <c r="B3" s="105">
        <f>'CORRIDA DA PONTE'!M17</f>
        <v>144837.065</v>
      </c>
      <c r="C3" s="106">
        <f>'CORRIDA DA PONTE'!I15</f>
        <v>100</v>
      </c>
      <c r="D3" s="107">
        <f>'CORRIDA DA PONTE'!I16</f>
        <v>20</v>
      </c>
      <c r="E3" s="105">
        <f>'CORRIDA DA PONTE'!M19</f>
        <v>30415.783649999994</v>
      </c>
      <c r="F3" s="107">
        <f>'CORRIDA DA PONTE'!I17</f>
        <v>248</v>
      </c>
    </row>
    <row r="4" spans="1:6" x14ac:dyDescent="0.3">
      <c r="A4" s="104" t="s">
        <v>63</v>
      </c>
      <c r="B4" s="105">
        <f>'SÃO JOÃO VITÓRIA DA CONQUISTA'!M19</f>
        <v>170650.16</v>
      </c>
      <c r="C4" s="108">
        <f>'SÃO JOÃO VITÓRIA DA CONQUISTA'!I17</f>
        <v>100</v>
      </c>
      <c r="D4" s="109">
        <f>'SÃO JOÃO VITÓRIA DA CONQUISTA'!I18</f>
        <v>20</v>
      </c>
      <c r="E4" s="105">
        <f>'SÃO JOÃO VITÓRIA DA CONQUISTA'!M21</f>
        <v>35836.533599999995</v>
      </c>
      <c r="F4" s="107">
        <f>'SÃO JOÃO VITÓRIA DA CONQUISTA'!I19</f>
        <v>258</v>
      </c>
    </row>
    <row r="5" spans="1:6" x14ac:dyDescent="0.3">
      <c r="A5" s="104" t="s">
        <v>2</v>
      </c>
      <c r="B5" s="105">
        <f>'CIRCUITO DE VOLEI'!M17</f>
        <v>154685.57999999999</v>
      </c>
      <c r="C5" s="106" t="e">
        <f>'CIRCUITO DE VOLEI'!#REF!</f>
        <v>#REF!</v>
      </c>
      <c r="D5" s="107">
        <f>'CIRCUITO DE VOLEI'!I16</f>
        <v>0</v>
      </c>
      <c r="E5" s="105">
        <f>'CIRCUITO DE VOLEI'!M19</f>
        <v>100545.62699999999</v>
      </c>
      <c r="F5" s="107">
        <f>'CIRCUITO DE VOLEI'!I17</f>
        <v>168</v>
      </c>
    </row>
    <row r="6" spans="1:6" x14ac:dyDescent="0.3">
      <c r="A6" s="104" t="s">
        <v>41</v>
      </c>
      <c r="B6" s="105">
        <f>'JORNADA DO HERÓI '!K16</f>
        <v>149040.375</v>
      </c>
      <c r="C6" s="106">
        <f>'JORNADA DO HERÓI '!G14</f>
        <v>20</v>
      </c>
      <c r="D6" s="107">
        <f>'JORNADA DO HERÓI '!G15</f>
        <v>10</v>
      </c>
      <c r="E6" s="105">
        <f>'JORNADA DO HERÓI '!K18</f>
        <v>31298.478749999995</v>
      </c>
      <c r="F6" s="107">
        <f>'JORNADA DO HERÓI '!G16</f>
        <v>78</v>
      </c>
    </row>
    <row r="7" spans="1:6" x14ac:dyDescent="0.3">
      <c r="A7" s="110"/>
      <c r="B7" s="111">
        <f>SUM(B3:B6)</f>
        <v>619213.17999999993</v>
      </c>
      <c r="C7" s="112" t="e">
        <f>SUM(C3:C6)</f>
        <v>#REF!</v>
      </c>
      <c r="D7" s="112">
        <f>SUM(D3:D6)</f>
        <v>50</v>
      </c>
      <c r="E7" s="113">
        <f>SUM(E3:E6)</f>
        <v>198096.42300000001</v>
      </c>
      <c r="F7" s="112">
        <f>SUM(F3:F6)</f>
        <v>752</v>
      </c>
    </row>
    <row r="8" spans="1:6" x14ac:dyDescent="0.3">
      <c r="A8" s="48"/>
      <c r="B8" s="114"/>
      <c r="C8" s="126" t="e">
        <f>C3+C4+C5+C6+D3+D4+D5+D6</f>
        <v>#REF!</v>
      </c>
      <c r="D8" s="126"/>
      <c r="E8" s="48"/>
      <c r="F8" s="48"/>
    </row>
    <row r="9" spans="1:6" x14ac:dyDescent="0.3">
      <c r="A9" s="182" t="s">
        <v>110</v>
      </c>
    </row>
  </sheetData>
  <mergeCells count="2">
    <mergeCell ref="A1:F1"/>
    <mergeCell ref="C8:D8"/>
  </mergeCells>
  <printOptions horizontalCentered="1"/>
  <pageMargins left="0" right="0" top="0.78740157480314965" bottom="0.78740157480314965" header="0.31496062992125984" footer="0.31496062992125984"/>
  <pageSetup scale="53" orientation="landscape" verticalDpi="597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27"/>
  <sheetViews>
    <sheetView showGridLines="0" zoomScale="70" zoomScaleNormal="70" workbookViewId="0">
      <selection activeCell="B27" sqref="B27"/>
    </sheetView>
  </sheetViews>
  <sheetFormatPr defaultColWidth="9.140625" defaultRowHeight="12.75" x14ac:dyDescent="0.2"/>
  <cols>
    <col min="1" max="1" width="3.7109375" style="8" customWidth="1"/>
    <col min="2" max="2" width="28.5703125" style="8" customWidth="1"/>
    <col min="3" max="3" width="26.5703125" style="8" customWidth="1"/>
    <col min="4" max="4" width="12.28515625" style="8" customWidth="1"/>
    <col min="5" max="5" width="31.140625" style="8" customWidth="1"/>
    <col min="6" max="6" width="22.7109375" style="8" customWidth="1"/>
    <col min="7" max="7" width="42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1.85546875" style="8" customWidth="1"/>
    <col min="12" max="12" width="18.42578125" style="8" customWidth="1"/>
    <col min="13" max="13" width="20.855468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80" t="s">
        <v>3</v>
      </c>
      <c r="C2" s="127" t="s">
        <v>70</v>
      </c>
      <c r="D2" s="127"/>
    </row>
    <row r="3" spans="2:13" ht="20.100000000000001" customHeight="1" x14ac:dyDescent="0.2">
      <c r="B3" s="80" t="s">
        <v>5</v>
      </c>
      <c r="C3" s="127" t="s">
        <v>75</v>
      </c>
      <c r="D3" s="127"/>
    </row>
    <row r="4" spans="2:13" ht="20.100000000000001" customHeight="1" x14ac:dyDescent="0.2">
      <c r="B4" s="80" t="s">
        <v>71</v>
      </c>
      <c r="C4" s="128" t="s">
        <v>82</v>
      </c>
      <c r="D4" s="129"/>
    </row>
    <row r="5" spans="2:13" ht="20.100000000000001" customHeight="1" x14ac:dyDescent="0.35">
      <c r="B5" s="80" t="s">
        <v>8</v>
      </c>
      <c r="C5" s="130" t="s">
        <v>83</v>
      </c>
      <c r="D5" s="130"/>
      <c r="G5" s="31"/>
    </row>
    <row r="6" spans="2:13" ht="20.100000000000001" customHeight="1" x14ac:dyDescent="0.2">
      <c r="B6" s="89" t="s">
        <v>73</v>
      </c>
      <c r="C6" s="131" t="s">
        <v>74</v>
      </c>
      <c r="D6" s="131"/>
    </row>
    <row r="7" spans="2:13" ht="20.100000000000001" customHeight="1" x14ac:dyDescent="0.2">
      <c r="B7" s="9"/>
      <c r="C7" s="9"/>
      <c r="D7" s="10"/>
      <c r="E7" s="10"/>
      <c r="F7" s="10"/>
    </row>
    <row r="8" spans="2:13" ht="18.75" x14ac:dyDescent="0.3">
      <c r="L8" s="94"/>
    </row>
    <row r="9" spans="2:13" ht="21" x14ac:dyDescent="0.2">
      <c r="B9" s="133" t="s">
        <v>32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</row>
    <row r="10" spans="2:13" ht="25.5" x14ac:dyDescent="0.2">
      <c r="B10" s="134" t="s">
        <v>9</v>
      </c>
      <c r="C10" s="135"/>
      <c r="D10" s="15" t="s">
        <v>10</v>
      </c>
      <c r="E10" s="15" t="s">
        <v>11</v>
      </c>
      <c r="F10" s="14" t="s">
        <v>12</v>
      </c>
      <c r="G10" s="15" t="s">
        <v>13</v>
      </c>
      <c r="H10" s="14" t="s">
        <v>14</v>
      </c>
      <c r="I10" s="16" t="s">
        <v>15</v>
      </c>
      <c r="J10" s="17" t="s">
        <v>16</v>
      </c>
      <c r="K10" s="15" t="s">
        <v>17</v>
      </c>
      <c r="L10" s="15" t="s">
        <v>18</v>
      </c>
      <c r="M10" s="15" t="s">
        <v>19</v>
      </c>
    </row>
    <row r="11" spans="2:13" ht="15.75" x14ac:dyDescent="0.2">
      <c r="B11" s="136" t="s">
        <v>20</v>
      </c>
      <c r="C11" s="137"/>
      <c r="D11" s="138">
        <v>45992</v>
      </c>
      <c r="E11" s="139"/>
      <c r="F11" s="21" t="s">
        <v>20</v>
      </c>
      <c r="G11" s="19" t="s">
        <v>21</v>
      </c>
      <c r="H11" s="20" t="s">
        <v>22</v>
      </c>
      <c r="I11" s="20">
        <v>5</v>
      </c>
      <c r="J11" s="18">
        <v>0.375</v>
      </c>
      <c r="K11" s="25" t="s">
        <v>23</v>
      </c>
      <c r="L11" s="28">
        <v>1595.28</v>
      </c>
      <c r="M11" s="30">
        <f>L11*J11*I11</f>
        <v>2991.15</v>
      </c>
    </row>
    <row r="12" spans="2:13" ht="15.75" x14ac:dyDescent="0.2">
      <c r="B12" s="136" t="s">
        <v>20</v>
      </c>
      <c r="C12" s="137"/>
      <c r="D12" s="140"/>
      <c r="E12" s="141"/>
      <c r="F12" s="21" t="s">
        <v>20</v>
      </c>
      <c r="G12" s="19" t="s">
        <v>24</v>
      </c>
      <c r="H12" s="20" t="s">
        <v>25</v>
      </c>
      <c r="I12" s="20">
        <v>70</v>
      </c>
      <c r="J12" s="18">
        <v>0.375</v>
      </c>
      <c r="K12" s="25" t="s">
        <v>23</v>
      </c>
      <c r="L12" s="29">
        <v>1592.28</v>
      </c>
      <c r="M12" s="30">
        <f>L12*J12*I12</f>
        <v>41797.35</v>
      </c>
    </row>
    <row r="13" spans="2:13" ht="15.75" x14ac:dyDescent="0.2">
      <c r="B13" s="147" t="s">
        <v>26</v>
      </c>
      <c r="C13" s="148"/>
      <c r="D13" s="140"/>
      <c r="E13" s="141"/>
      <c r="F13" s="21" t="s">
        <v>20</v>
      </c>
      <c r="G13" s="19" t="s">
        <v>64</v>
      </c>
      <c r="H13" s="20" t="s">
        <v>22</v>
      </c>
      <c r="I13" s="20">
        <v>3</v>
      </c>
      <c r="J13" s="18">
        <v>0.375</v>
      </c>
      <c r="K13" s="26" t="s">
        <v>23</v>
      </c>
      <c r="L13" s="29">
        <v>1592.28</v>
      </c>
      <c r="M13" s="30">
        <f>L13*J13*I13</f>
        <v>1791.3150000000001</v>
      </c>
    </row>
    <row r="14" spans="2:13" ht="15.75" x14ac:dyDescent="0.2">
      <c r="B14" s="147" t="s">
        <v>26</v>
      </c>
      <c r="C14" s="148"/>
      <c r="D14" s="140"/>
      <c r="E14" s="141"/>
      <c r="F14" s="21" t="s">
        <v>20</v>
      </c>
      <c r="G14" s="19" t="s">
        <v>27</v>
      </c>
      <c r="H14" s="20" t="s">
        <v>25</v>
      </c>
      <c r="I14" s="20">
        <v>50</v>
      </c>
      <c r="J14" s="18">
        <v>0.375</v>
      </c>
      <c r="K14" s="27" t="s">
        <v>23</v>
      </c>
      <c r="L14" s="87">
        <v>1592.28</v>
      </c>
      <c r="M14" s="30">
        <f>L14*J14*I14</f>
        <v>29855.25</v>
      </c>
    </row>
    <row r="15" spans="2:13" ht="15.75" x14ac:dyDescent="0.2">
      <c r="B15" s="136" t="s">
        <v>20</v>
      </c>
      <c r="C15" s="137"/>
      <c r="D15" s="140"/>
      <c r="E15" s="141"/>
      <c r="F15" s="21" t="s">
        <v>20</v>
      </c>
      <c r="G15" s="19" t="s">
        <v>33</v>
      </c>
      <c r="H15" s="20" t="s">
        <v>28</v>
      </c>
      <c r="I15" s="20">
        <v>100</v>
      </c>
      <c r="J15" s="18">
        <v>1</v>
      </c>
      <c r="K15" s="25" t="s">
        <v>23</v>
      </c>
      <c r="L15" s="29">
        <v>684.02</v>
      </c>
      <c r="M15" s="30">
        <f>L15*J15*I15</f>
        <v>68402</v>
      </c>
    </row>
    <row r="16" spans="2:13" ht="15.75" x14ac:dyDescent="0.2">
      <c r="B16" s="136" t="s">
        <v>20</v>
      </c>
      <c r="C16" s="137"/>
      <c r="D16" s="142"/>
      <c r="E16" s="143"/>
      <c r="F16" s="21" t="s">
        <v>20</v>
      </c>
      <c r="G16" s="98" t="s">
        <v>85</v>
      </c>
      <c r="H16" s="20" t="s">
        <v>28</v>
      </c>
      <c r="I16" s="20">
        <v>20</v>
      </c>
      <c r="J16" s="95">
        <v>1</v>
      </c>
      <c r="K16" s="96" t="s">
        <v>23</v>
      </c>
      <c r="L16" s="29"/>
      <c r="M16" s="97">
        <v>0</v>
      </c>
    </row>
    <row r="17" spans="2:13" ht="18.75" x14ac:dyDescent="0.2">
      <c r="B17" s="144" t="s">
        <v>29</v>
      </c>
      <c r="C17" s="145"/>
      <c r="D17" s="145"/>
      <c r="E17" s="145"/>
      <c r="F17" s="145"/>
      <c r="G17" s="145"/>
      <c r="H17" s="146"/>
      <c r="I17" s="22">
        <f>SUM(I11:I16)</f>
        <v>248</v>
      </c>
      <c r="J17" s="23"/>
      <c r="K17" s="23"/>
      <c r="L17" s="22" t="s">
        <v>30</v>
      </c>
      <c r="M17" s="24">
        <f>M15+M13+M12+M11+M14</f>
        <v>144837.065</v>
      </c>
    </row>
    <row r="18" spans="2:13" ht="18.75" x14ac:dyDescent="0.2">
      <c r="B18" s="5"/>
      <c r="C18" s="5"/>
      <c r="D18" s="5"/>
      <c r="E18" s="5"/>
      <c r="F18" s="5"/>
      <c r="G18" s="5"/>
      <c r="H18" s="5"/>
      <c r="I18" s="6" t="s">
        <v>31</v>
      </c>
      <c r="J18" s="7"/>
      <c r="K18" s="7"/>
      <c r="L18" s="22" t="s">
        <v>77</v>
      </c>
      <c r="M18" s="88">
        <v>0.79</v>
      </c>
    </row>
    <row r="19" spans="2:13" ht="18.75" x14ac:dyDescent="0.2">
      <c r="L19" s="22" t="s">
        <v>35</v>
      </c>
      <c r="M19" s="24">
        <f>(M17)*(1-M18)</f>
        <v>30415.783649999994</v>
      </c>
    </row>
    <row r="20" spans="2:13" ht="18.75" x14ac:dyDescent="0.2">
      <c r="B20" s="132" t="s">
        <v>86</v>
      </c>
      <c r="C20" s="132"/>
      <c r="D20" s="132"/>
      <c r="E20" s="132"/>
      <c r="F20" s="132"/>
    </row>
    <row r="21" spans="2:13" x14ac:dyDescent="0.2">
      <c r="B21" s="73" t="s">
        <v>9</v>
      </c>
      <c r="C21" s="73" t="s">
        <v>84</v>
      </c>
      <c r="D21" s="73" t="s">
        <v>51</v>
      </c>
      <c r="E21" s="73" t="s">
        <v>52</v>
      </c>
      <c r="F21" s="73" t="s">
        <v>53</v>
      </c>
    </row>
    <row r="22" spans="2:13" ht="15.75" x14ac:dyDescent="0.2">
      <c r="B22" s="62" t="s">
        <v>23</v>
      </c>
      <c r="C22" s="63">
        <v>684.02</v>
      </c>
      <c r="D22" s="64">
        <v>1</v>
      </c>
      <c r="E22" s="63">
        <v>20</v>
      </c>
      <c r="F22" s="63">
        <f>C22*D22*E22</f>
        <v>13680.4</v>
      </c>
    </row>
    <row r="23" spans="2:13" ht="21" x14ac:dyDescent="0.2">
      <c r="B23" s="74" t="s">
        <v>30</v>
      </c>
      <c r="C23" s="74"/>
      <c r="D23" s="74"/>
      <c r="E23" s="75">
        <f>SUM(E22:E22)</f>
        <v>20</v>
      </c>
      <c r="F23" s="76">
        <f>SUM(F22:F22)</f>
        <v>13680.4</v>
      </c>
    </row>
    <row r="25" spans="2:13" ht="18.75" x14ac:dyDescent="0.2">
      <c r="B25" s="92" t="s">
        <v>81</v>
      </c>
      <c r="C25" s="92"/>
      <c r="D25" s="93"/>
    </row>
    <row r="27" spans="2:13" ht="15.75" x14ac:dyDescent="0.25">
      <c r="B27" s="182" t="s">
        <v>110</v>
      </c>
    </row>
  </sheetData>
  <mergeCells count="16">
    <mergeCell ref="B20:F20"/>
    <mergeCell ref="B9:M9"/>
    <mergeCell ref="B10:C10"/>
    <mergeCell ref="B11:C11"/>
    <mergeCell ref="D11:E16"/>
    <mergeCell ref="B15:C15"/>
    <mergeCell ref="B17:H17"/>
    <mergeCell ref="B12:C12"/>
    <mergeCell ref="B13:C13"/>
    <mergeCell ref="B14:C14"/>
    <mergeCell ref="B16:C16"/>
    <mergeCell ref="C2:D2"/>
    <mergeCell ref="C3:D3"/>
    <mergeCell ref="C4:D4"/>
    <mergeCell ref="C5:D5"/>
    <mergeCell ref="C6:D6"/>
  </mergeCells>
  <printOptions horizontalCentered="1"/>
  <pageMargins left="0" right="0" top="0.78740157480314965" bottom="0.78740157480314965" header="0.31496062992125984" footer="0.31496062992125984"/>
  <pageSetup scale="53" orientation="landscape" verticalDpi="597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36"/>
  <sheetViews>
    <sheetView showGridLines="0" zoomScale="78" zoomScaleNormal="78" workbookViewId="0">
      <selection activeCell="B31" sqref="B31"/>
    </sheetView>
  </sheetViews>
  <sheetFormatPr defaultColWidth="9.140625" defaultRowHeight="12.75" x14ac:dyDescent="0.2"/>
  <cols>
    <col min="1" max="1" width="3.7109375" style="8" customWidth="1"/>
    <col min="2" max="2" width="13.85546875" style="8" customWidth="1"/>
    <col min="3" max="3" width="39.7109375" style="8" customWidth="1"/>
    <col min="4" max="4" width="11.5703125" style="8" bestFit="1" customWidth="1"/>
    <col min="5" max="5" width="18.140625" style="8" customWidth="1"/>
    <col min="6" max="6" width="14.42578125" style="8" customWidth="1"/>
    <col min="7" max="7" width="43.14062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2" style="8" customWidth="1"/>
    <col min="13" max="13" width="17.28515625" style="8" customWidth="1"/>
    <col min="14" max="14" width="11.85546875" style="8" customWidth="1"/>
    <col min="15" max="15" width="17.140625" style="8" customWidth="1"/>
    <col min="16" max="16" width="14.140625" style="8" customWidth="1"/>
    <col min="17" max="256" width="9.140625" style="8"/>
    <col min="257" max="257" width="3.7109375" style="8" customWidth="1"/>
    <col min="258" max="258" width="13.85546875" style="8" customWidth="1"/>
    <col min="259" max="259" width="39.7109375" style="8" customWidth="1"/>
    <col min="260" max="260" width="11.5703125" style="8" bestFit="1" customWidth="1"/>
    <col min="261" max="261" width="18.140625" style="8" customWidth="1"/>
    <col min="262" max="262" width="11.5703125" style="8" bestFit="1" customWidth="1"/>
    <col min="263" max="263" width="60.7109375" style="8" customWidth="1"/>
    <col min="264" max="264" width="17.140625" style="8" bestFit="1" customWidth="1"/>
    <col min="265" max="265" width="22.42578125" style="8" customWidth="1"/>
    <col min="266" max="266" width="15.5703125" style="8" bestFit="1" customWidth="1"/>
    <col min="267" max="267" width="20.7109375" style="8" customWidth="1"/>
    <col min="268" max="268" width="11.7109375" style="8" bestFit="1" customWidth="1"/>
    <col min="269" max="269" width="14.28515625" style="8" bestFit="1" customWidth="1"/>
    <col min="270" max="270" width="11.85546875" style="8" customWidth="1"/>
    <col min="271" max="271" width="17.140625" style="8" customWidth="1"/>
    <col min="272" max="272" width="14.140625" style="8" customWidth="1"/>
    <col min="273" max="512" width="9.140625" style="8"/>
    <col min="513" max="513" width="3.7109375" style="8" customWidth="1"/>
    <col min="514" max="514" width="13.85546875" style="8" customWidth="1"/>
    <col min="515" max="515" width="39.7109375" style="8" customWidth="1"/>
    <col min="516" max="516" width="11.5703125" style="8" bestFit="1" customWidth="1"/>
    <col min="517" max="517" width="18.140625" style="8" customWidth="1"/>
    <col min="518" max="518" width="11.5703125" style="8" bestFit="1" customWidth="1"/>
    <col min="519" max="519" width="60.7109375" style="8" customWidth="1"/>
    <col min="520" max="520" width="17.140625" style="8" bestFit="1" customWidth="1"/>
    <col min="521" max="521" width="22.42578125" style="8" customWidth="1"/>
    <col min="522" max="522" width="15.5703125" style="8" bestFit="1" customWidth="1"/>
    <col min="523" max="523" width="20.7109375" style="8" customWidth="1"/>
    <col min="524" max="524" width="11.7109375" style="8" bestFit="1" customWidth="1"/>
    <col min="525" max="525" width="14.28515625" style="8" bestFit="1" customWidth="1"/>
    <col min="526" max="526" width="11.85546875" style="8" customWidth="1"/>
    <col min="527" max="527" width="17.140625" style="8" customWidth="1"/>
    <col min="528" max="528" width="14.140625" style="8" customWidth="1"/>
    <col min="529" max="768" width="9.140625" style="8"/>
    <col min="769" max="769" width="3.7109375" style="8" customWidth="1"/>
    <col min="770" max="770" width="13.85546875" style="8" customWidth="1"/>
    <col min="771" max="771" width="39.7109375" style="8" customWidth="1"/>
    <col min="772" max="772" width="11.5703125" style="8" bestFit="1" customWidth="1"/>
    <col min="773" max="773" width="18.140625" style="8" customWidth="1"/>
    <col min="774" max="774" width="11.5703125" style="8" bestFit="1" customWidth="1"/>
    <col min="775" max="775" width="60.7109375" style="8" customWidth="1"/>
    <col min="776" max="776" width="17.140625" style="8" bestFit="1" customWidth="1"/>
    <col min="777" max="777" width="22.42578125" style="8" customWidth="1"/>
    <col min="778" max="778" width="15.5703125" style="8" bestFit="1" customWidth="1"/>
    <col min="779" max="779" width="20.7109375" style="8" customWidth="1"/>
    <col min="780" max="780" width="11.7109375" style="8" bestFit="1" customWidth="1"/>
    <col min="781" max="781" width="14.28515625" style="8" bestFit="1" customWidth="1"/>
    <col min="782" max="782" width="11.85546875" style="8" customWidth="1"/>
    <col min="783" max="783" width="17.140625" style="8" customWidth="1"/>
    <col min="784" max="784" width="14.140625" style="8" customWidth="1"/>
    <col min="785" max="1024" width="9.140625" style="8"/>
    <col min="1025" max="1025" width="3.7109375" style="8" customWidth="1"/>
    <col min="1026" max="1026" width="13.85546875" style="8" customWidth="1"/>
    <col min="1027" max="1027" width="39.7109375" style="8" customWidth="1"/>
    <col min="1028" max="1028" width="11.5703125" style="8" bestFit="1" customWidth="1"/>
    <col min="1029" max="1029" width="18.140625" style="8" customWidth="1"/>
    <col min="1030" max="1030" width="11.5703125" style="8" bestFit="1" customWidth="1"/>
    <col min="1031" max="1031" width="60.7109375" style="8" customWidth="1"/>
    <col min="1032" max="1032" width="17.140625" style="8" bestFit="1" customWidth="1"/>
    <col min="1033" max="1033" width="22.42578125" style="8" customWidth="1"/>
    <col min="1034" max="1034" width="15.5703125" style="8" bestFit="1" customWidth="1"/>
    <col min="1035" max="1035" width="20.7109375" style="8" customWidth="1"/>
    <col min="1036" max="1036" width="11.7109375" style="8" bestFit="1" customWidth="1"/>
    <col min="1037" max="1037" width="14.28515625" style="8" bestFit="1" customWidth="1"/>
    <col min="1038" max="1038" width="11.85546875" style="8" customWidth="1"/>
    <col min="1039" max="1039" width="17.140625" style="8" customWidth="1"/>
    <col min="1040" max="1040" width="14.140625" style="8" customWidth="1"/>
    <col min="1041" max="1280" width="9.140625" style="8"/>
    <col min="1281" max="1281" width="3.7109375" style="8" customWidth="1"/>
    <col min="1282" max="1282" width="13.85546875" style="8" customWidth="1"/>
    <col min="1283" max="1283" width="39.7109375" style="8" customWidth="1"/>
    <col min="1284" max="1284" width="11.5703125" style="8" bestFit="1" customWidth="1"/>
    <col min="1285" max="1285" width="18.140625" style="8" customWidth="1"/>
    <col min="1286" max="1286" width="11.5703125" style="8" bestFit="1" customWidth="1"/>
    <col min="1287" max="1287" width="60.7109375" style="8" customWidth="1"/>
    <col min="1288" max="1288" width="17.140625" style="8" bestFit="1" customWidth="1"/>
    <col min="1289" max="1289" width="22.42578125" style="8" customWidth="1"/>
    <col min="1290" max="1290" width="15.5703125" style="8" bestFit="1" customWidth="1"/>
    <col min="1291" max="1291" width="20.7109375" style="8" customWidth="1"/>
    <col min="1292" max="1292" width="11.7109375" style="8" bestFit="1" customWidth="1"/>
    <col min="1293" max="1293" width="14.28515625" style="8" bestFit="1" customWidth="1"/>
    <col min="1294" max="1294" width="11.85546875" style="8" customWidth="1"/>
    <col min="1295" max="1295" width="17.140625" style="8" customWidth="1"/>
    <col min="1296" max="1296" width="14.140625" style="8" customWidth="1"/>
    <col min="1297" max="1536" width="9.140625" style="8"/>
    <col min="1537" max="1537" width="3.7109375" style="8" customWidth="1"/>
    <col min="1538" max="1538" width="13.85546875" style="8" customWidth="1"/>
    <col min="1539" max="1539" width="39.7109375" style="8" customWidth="1"/>
    <col min="1540" max="1540" width="11.5703125" style="8" bestFit="1" customWidth="1"/>
    <col min="1541" max="1541" width="18.140625" style="8" customWidth="1"/>
    <col min="1542" max="1542" width="11.5703125" style="8" bestFit="1" customWidth="1"/>
    <col min="1543" max="1543" width="60.7109375" style="8" customWidth="1"/>
    <col min="1544" max="1544" width="17.140625" style="8" bestFit="1" customWidth="1"/>
    <col min="1545" max="1545" width="22.42578125" style="8" customWidth="1"/>
    <col min="1546" max="1546" width="15.5703125" style="8" bestFit="1" customWidth="1"/>
    <col min="1547" max="1547" width="20.7109375" style="8" customWidth="1"/>
    <col min="1548" max="1548" width="11.7109375" style="8" bestFit="1" customWidth="1"/>
    <col min="1549" max="1549" width="14.28515625" style="8" bestFit="1" customWidth="1"/>
    <col min="1550" max="1550" width="11.85546875" style="8" customWidth="1"/>
    <col min="1551" max="1551" width="17.140625" style="8" customWidth="1"/>
    <col min="1552" max="1552" width="14.140625" style="8" customWidth="1"/>
    <col min="1553" max="1792" width="9.140625" style="8"/>
    <col min="1793" max="1793" width="3.7109375" style="8" customWidth="1"/>
    <col min="1794" max="1794" width="13.85546875" style="8" customWidth="1"/>
    <col min="1795" max="1795" width="39.7109375" style="8" customWidth="1"/>
    <col min="1796" max="1796" width="11.5703125" style="8" bestFit="1" customWidth="1"/>
    <col min="1797" max="1797" width="18.140625" style="8" customWidth="1"/>
    <col min="1798" max="1798" width="11.5703125" style="8" bestFit="1" customWidth="1"/>
    <col min="1799" max="1799" width="60.7109375" style="8" customWidth="1"/>
    <col min="1800" max="1800" width="17.140625" style="8" bestFit="1" customWidth="1"/>
    <col min="1801" max="1801" width="22.42578125" style="8" customWidth="1"/>
    <col min="1802" max="1802" width="15.5703125" style="8" bestFit="1" customWidth="1"/>
    <col min="1803" max="1803" width="20.7109375" style="8" customWidth="1"/>
    <col min="1804" max="1804" width="11.7109375" style="8" bestFit="1" customWidth="1"/>
    <col min="1805" max="1805" width="14.28515625" style="8" bestFit="1" customWidth="1"/>
    <col min="1806" max="1806" width="11.85546875" style="8" customWidth="1"/>
    <col min="1807" max="1807" width="17.140625" style="8" customWidth="1"/>
    <col min="1808" max="1808" width="14.140625" style="8" customWidth="1"/>
    <col min="1809" max="2048" width="9.140625" style="8"/>
    <col min="2049" max="2049" width="3.7109375" style="8" customWidth="1"/>
    <col min="2050" max="2050" width="13.85546875" style="8" customWidth="1"/>
    <col min="2051" max="2051" width="39.7109375" style="8" customWidth="1"/>
    <col min="2052" max="2052" width="11.5703125" style="8" bestFit="1" customWidth="1"/>
    <col min="2053" max="2053" width="18.140625" style="8" customWidth="1"/>
    <col min="2054" max="2054" width="11.5703125" style="8" bestFit="1" customWidth="1"/>
    <col min="2055" max="2055" width="60.7109375" style="8" customWidth="1"/>
    <col min="2056" max="2056" width="17.140625" style="8" bestFit="1" customWidth="1"/>
    <col min="2057" max="2057" width="22.42578125" style="8" customWidth="1"/>
    <col min="2058" max="2058" width="15.5703125" style="8" bestFit="1" customWidth="1"/>
    <col min="2059" max="2059" width="20.7109375" style="8" customWidth="1"/>
    <col min="2060" max="2060" width="11.7109375" style="8" bestFit="1" customWidth="1"/>
    <col min="2061" max="2061" width="14.28515625" style="8" bestFit="1" customWidth="1"/>
    <col min="2062" max="2062" width="11.85546875" style="8" customWidth="1"/>
    <col min="2063" max="2063" width="17.140625" style="8" customWidth="1"/>
    <col min="2064" max="2064" width="14.140625" style="8" customWidth="1"/>
    <col min="2065" max="2304" width="9.140625" style="8"/>
    <col min="2305" max="2305" width="3.7109375" style="8" customWidth="1"/>
    <col min="2306" max="2306" width="13.85546875" style="8" customWidth="1"/>
    <col min="2307" max="2307" width="39.7109375" style="8" customWidth="1"/>
    <col min="2308" max="2308" width="11.5703125" style="8" bestFit="1" customWidth="1"/>
    <col min="2309" max="2309" width="18.140625" style="8" customWidth="1"/>
    <col min="2310" max="2310" width="11.5703125" style="8" bestFit="1" customWidth="1"/>
    <col min="2311" max="2311" width="60.7109375" style="8" customWidth="1"/>
    <col min="2312" max="2312" width="17.140625" style="8" bestFit="1" customWidth="1"/>
    <col min="2313" max="2313" width="22.42578125" style="8" customWidth="1"/>
    <col min="2314" max="2314" width="15.5703125" style="8" bestFit="1" customWidth="1"/>
    <col min="2315" max="2315" width="20.7109375" style="8" customWidth="1"/>
    <col min="2316" max="2316" width="11.7109375" style="8" bestFit="1" customWidth="1"/>
    <col min="2317" max="2317" width="14.28515625" style="8" bestFit="1" customWidth="1"/>
    <col min="2318" max="2318" width="11.85546875" style="8" customWidth="1"/>
    <col min="2319" max="2319" width="17.140625" style="8" customWidth="1"/>
    <col min="2320" max="2320" width="14.140625" style="8" customWidth="1"/>
    <col min="2321" max="2560" width="9.140625" style="8"/>
    <col min="2561" max="2561" width="3.7109375" style="8" customWidth="1"/>
    <col min="2562" max="2562" width="13.85546875" style="8" customWidth="1"/>
    <col min="2563" max="2563" width="39.7109375" style="8" customWidth="1"/>
    <col min="2564" max="2564" width="11.5703125" style="8" bestFit="1" customWidth="1"/>
    <col min="2565" max="2565" width="18.140625" style="8" customWidth="1"/>
    <col min="2566" max="2566" width="11.5703125" style="8" bestFit="1" customWidth="1"/>
    <col min="2567" max="2567" width="60.7109375" style="8" customWidth="1"/>
    <col min="2568" max="2568" width="17.140625" style="8" bestFit="1" customWidth="1"/>
    <col min="2569" max="2569" width="22.42578125" style="8" customWidth="1"/>
    <col min="2570" max="2570" width="15.5703125" style="8" bestFit="1" customWidth="1"/>
    <col min="2571" max="2571" width="20.7109375" style="8" customWidth="1"/>
    <col min="2572" max="2572" width="11.7109375" style="8" bestFit="1" customWidth="1"/>
    <col min="2573" max="2573" width="14.28515625" style="8" bestFit="1" customWidth="1"/>
    <col min="2574" max="2574" width="11.85546875" style="8" customWidth="1"/>
    <col min="2575" max="2575" width="17.140625" style="8" customWidth="1"/>
    <col min="2576" max="2576" width="14.140625" style="8" customWidth="1"/>
    <col min="2577" max="2816" width="9.140625" style="8"/>
    <col min="2817" max="2817" width="3.7109375" style="8" customWidth="1"/>
    <col min="2818" max="2818" width="13.85546875" style="8" customWidth="1"/>
    <col min="2819" max="2819" width="39.7109375" style="8" customWidth="1"/>
    <col min="2820" max="2820" width="11.5703125" style="8" bestFit="1" customWidth="1"/>
    <col min="2821" max="2821" width="18.140625" style="8" customWidth="1"/>
    <col min="2822" max="2822" width="11.5703125" style="8" bestFit="1" customWidth="1"/>
    <col min="2823" max="2823" width="60.7109375" style="8" customWidth="1"/>
    <col min="2824" max="2824" width="17.140625" style="8" bestFit="1" customWidth="1"/>
    <col min="2825" max="2825" width="22.42578125" style="8" customWidth="1"/>
    <col min="2826" max="2826" width="15.5703125" style="8" bestFit="1" customWidth="1"/>
    <col min="2827" max="2827" width="20.7109375" style="8" customWidth="1"/>
    <col min="2828" max="2828" width="11.7109375" style="8" bestFit="1" customWidth="1"/>
    <col min="2829" max="2829" width="14.28515625" style="8" bestFit="1" customWidth="1"/>
    <col min="2830" max="2830" width="11.85546875" style="8" customWidth="1"/>
    <col min="2831" max="2831" width="17.140625" style="8" customWidth="1"/>
    <col min="2832" max="2832" width="14.140625" style="8" customWidth="1"/>
    <col min="2833" max="3072" width="9.140625" style="8"/>
    <col min="3073" max="3073" width="3.7109375" style="8" customWidth="1"/>
    <col min="3074" max="3074" width="13.85546875" style="8" customWidth="1"/>
    <col min="3075" max="3075" width="39.7109375" style="8" customWidth="1"/>
    <col min="3076" max="3076" width="11.5703125" style="8" bestFit="1" customWidth="1"/>
    <col min="3077" max="3077" width="18.140625" style="8" customWidth="1"/>
    <col min="3078" max="3078" width="11.5703125" style="8" bestFit="1" customWidth="1"/>
    <col min="3079" max="3079" width="60.7109375" style="8" customWidth="1"/>
    <col min="3080" max="3080" width="17.140625" style="8" bestFit="1" customWidth="1"/>
    <col min="3081" max="3081" width="22.42578125" style="8" customWidth="1"/>
    <col min="3082" max="3082" width="15.5703125" style="8" bestFit="1" customWidth="1"/>
    <col min="3083" max="3083" width="20.7109375" style="8" customWidth="1"/>
    <col min="3084" max="3084" width="11.7109375" style="8" bestFit="1" customWidth="1"/>
    <col min="3085" max="3085" width="14.28515625" style="8" bestFit="1" customWidth="1"/>
    <col min="3086" max="3086" width="11.85546875" style="8" customWidth="1"/>
    <col min="3087" max="3087" width="17.140625" style="8" customWidth="1"/>
    <col min="3088" max="3088" width="14.140625" style="8" customWidth="1"/>
    <col min="3089" max="3328" width="9.140625" style="8"/>
    <col min="3329" max="3329" width="3.7109375" style="8" customWidth="1"/>
    <col min="3330" max="3330" width="13.85546875" style="8" customWidth="1"/>
    <col min="3331" max="3331" width="39.7109375" style="8" customWidth="1"/>
    <col min="3332" max="3332" width="11.5703125" style="8" bestFit="1" customWidth="1"/>
    <col min="3333" max="3333" width="18.140625" style="8" customWidth="1"/>
    <col min="3334" max="3334" width="11.5703125" style="8" bestFit="1" customWidth="1"/>
    <col min="3335" max="3335" width="60.7109375" style="8" customWidth="1"/>
    <col min="3336" max="3336" width="17.140625" style="8" bestFit="1" customWidth="1"/>
    <col min="3337" max="3337" width="22.42578125" style="8" customWidth="1"/>
    <col min="3338" max="3338" width="15.5703125" style="8" bestFit="1" customWidth="1"/>
    <col min="3339" max="3339" width="20.7109375" style="8" customWidth="1"/>
    <col min="3340" max="3340" width="11.7109375" style="8" bestFit="1" customWidth="1"/>
    <col min="3341" max="3341" width="14.28515625" style="8" bestFit="1" customWidth="1"/>
    <col min="3342" max="3342" width="11.85546875" style="8" customWidth="1"/>
    <col min="3343" max="3343" width="17.140625" style="8" customWidth="1"/>
    <col min="3344" max="3344" width="14.140625" style="8" customWidth="1"/>
    <col min="3345" max="3584" width="9.140625" style="8"/>
    <col min="3585" max="3585" width="3.7109375" style="8" customWidth="1"/>
    <col min="3586" max="3586" width="13.85546875" style="8" customWidth="1"/>
    <col min="3587" max="3587" width="39.7109375" style="8" customWidth="1"/>
    <col min="3588" max="3588" width="11.5703125" style="8" bestFit="1" customWidth="1"/>
    <col min="3589" max="3589" width="18.140625" style="8" customWidth="1"/>
    <col min="3590" max="3590" width="11.5703125" style="8" bestFit="1" customWidth="1"/>
    <col min="3591" max="3591" width="60.7109375" style="8" customWidth="1"/>
    <col min="3592" max="3592" width="17.140625" style="8" bestFit="1" customWidth="1"/>
    <col min="3593" max="3593" width="22.42578125" style="8" customWidth="1"/>
    <col min="3594" max="3594" width="15.5703125" style="8" bestFit="1" customWidth="1"/>
    <col min="3595" max="3595" width="20.7109375" style="8" customWidth="1"/>
    <col min="3596" max="3596" width="11.7109375" style="8" bestFit="1" customWidth="1"/>
    <col min="3597" max="3597" width="14.28515625" style="8" bestFit="1" customWidth="1"/>
    <col min="3598" max="3598" width="11.85546875" style="8" customWidth="1"/>
    <col min="3599" max="3599" width="17.140625" style="8" customWidth="1"/>
    <col min="3600" max="3600" width="14.140625" style="8" customWidth="1"/>
    <col min="3601" max="3840" width="9.140625" style="8"/>
    <col min="3841" max="3841" width="3.7109375" style="8" customWidth="1"/>
    <col min="3842" max="3842" width="13.85546875" style="8" customWidth="1"/>
    <col min="3843" max="3843" width="39.7109375" style="8" customWidth="1"/>
    <col min="3844" max="3844" width="11.5703125" style="8" bestFit="1" customWidth="1"/>
    <col min="3845" max="3845" width="18.140625" style="8" customWidth="1"/>
    <col min="3846" max="3846" width="11.5703125" style="8" bestFit="1" customWidth="1"/>
    <col min="3847" max="3847" width="60.7109375" style="8" customWidth="1"/>
    <col min="3848" max="3848" width="17.140625" style="8" bestFit="1" customWidth="1"/>
    <col min="3849" max="3849" width="22.42578125" style="8" customWidth="1"/>
    <col min="3850" max="3850" width="15.5703125" style="8" bestFit="1" customWidth="1"/>
    <col min="3851" max="3851" width="20.7109375" style="8" customWidth="1"/>
    <col min="3852" max="3852" width="11.7109375" style="8" bestFit="1" customWidth="1"/>
    <col min="3853" max="3853" width="14.28515625" style="8" bestFit="1" customWidth="1"/>
    <col min="3854" max="3854" width="11.85546875" style="8" customWidth="1"/>
    <col min="3855" max="3855" width="17.140625" style="8" customWidth="1"/>
    <col min="3856" max="3856" width="14.140625" style="8" customWidth="1"/>
    <col min="3857" max="4096" width="9.140625" style="8"/>
    <col min="4097" max="4097" width="3.7109375" style="8" customWidth="1"/>
    <col min="4098" max="4098" width="13.85546875" style="8" customWidth="1"/>
    <col min="4099" max="4099" width="39.7109375" style="8" customWidth="1"/>
    <col min="4100" max="4100" width="11.5703125" style="8" bestFit="1" customWidth="1"/>
    <col min="4101" max="4101" width="18.140625" style="8" customWidth="1"/>
    <col min="4102" max="4102" width="11.5703125" style="8" bestFit="1" customWidth="1"/>
    <col min="4103" max="4103" width="60.7109375" style="8" customWidth="1"/>
    <col min="4104" max="4104" width="17.140625" style="8" bestFit="1" customWidth="1"/>
    <col min="4105" max="4105" width="22.42578125" style="8" customWidth="1"/>
    <col min="4106" max="4106" width="15.5703125" style="8" bestFit="1" customWidth="1"/>
    <col min="4107" max="4107" width="20.7109375" style="8" customWidth="1"/>
    <col min="4108" max="4108" width="11.7109375" style="8" bestFit="1" customWidth="1"/>
    <col min="4109" max="4109" width="14.28515625" style="8" bestFit="1" customWidth="1"/>
    <col min="4110" max="4110" width="11.85546875" style="8" customWidth="1"/>
    <col min="4111" max="4111" width="17.140625" style="8" customWidth="1"/>
    <col min="4112" max="4112" width="14.140625" style="8" customWidth="1"/>
    <col min="4113" max="4352" width="9.140625" style="8"/>
    <col min="4353" max="4353" width="3.7109375" style="8" customWidth="1"/>
    <col min="4354" max="4354" width="13.85546875" style="8" customWidth="1"/>
    <col min="4355" max="4355" width="39.7109375" style="8" customWidth="1"/>
    <col min="4356" max="4356" width="11.5703125" style="8" bestFit="1" customWidth="1"/>
    <col min="4357" max="4357" width="18.140625" style="8" customWidth="1"/>
    <col min="4358" max="4358" width="11.5703125" style="8" bestFit="1" customWidth="1"/>
    <col min="4359" max="4359" width="60.7109375" style="8" customWidth="1"/>
    <col min="4360" max="4360" width="17.140625" style="8" bestFit="1" customWidth="1"/>
    <col min="4361" max="4361" width="22.42578125" style="8" customWidth="1"/>
    <col min="4362" max="4362" width="15.5703125" style="8" bestFit="1" customWidth="1"/>
    <col min="4363" max="4363" width="20.7109375" style="8" customWidth="1"/>
    <col min="4364" max="4364" width="11.7109375" style="8" bestFit="1" customWidth="1"/>
    <col min="4365" max="4365" width="14.28515625" style="8" bestFit="1" customWidth="1"/>
    <col min="4366" max="4366" width="11.85546875" style="8" customWidth="1"/>
    <col min="4367" max="4367" width="17.140625" style="8" customWidth="1"/>
    <col min="4368" max="4368" width="14.140625" style="8" customWidth="1"/>
    <col min="4369" max="4608" width="9.140625" style="8"/>
    <col min="4609" max="4609" width="3.7109375" style="8" customWidth="1"/>
    <col min="4610" max="4610" width="13.85546875" style="8" customWidth="1"/>
    <col min="4611" max="4611" width="39.7109375" style="8" customWidth="1"/>
    <col min="4612" max="4612" width="11.5703125" style="8" bestFit="1" customWidth="1"/>
    <col min="4613" max="4613" width="18.140625" style="8" customWidth="1"/>
    <col min="4614" max="4614" width="11.5703125" style="8" bestFit="1" customWidth="1"/>
    <col min="4615" max="4615" width="60.7109375" style="8" customWidth="1"/>
    <col min="4616" max="4616" width="17.140625" style="8" bestFit="1" customWidth="1"/>
    <col min="4617" max="4617" width="22.42578125" style="8" customWidth="1"/>
    <col min="4618" max="4618" width="15.5703125" style="8" bestFit="1" customWidth="1"/>
    <col min="4619" max="4619" width="20.7109375" style="8" customWidth="1"/>
    <col min="4620" max="4620" width="11.7109375" style="8" bestFit="1" customWidth="1"/>
    <col min="4621" max="4621" width="14.28515625" style="8" bestFit="1" customWidth="1"/>
    <col min="4622" max="4622" width="11.85546875" style="8" customWidth="1"/>
    <col min="4623" max="4623" width="17.140625" style="8" customWidth="1"/>
    <col min="4624" max="4624" width="14.140625" style="8" customWidth="1"/>
    <col min="4625" max="4864" width="9.140625" style="8"/>
    <col min="4865" max="4865" width="3.7109375" style="8" customWidth="1"/>
    <col min="4866" max="4866" width="13.85546875" style="8" customWidth="1"/>
    <col min="4867" max="4867" width="39.7109375" style="8" customWidth="1"/>
    <col min="4868" max="4868" width="11.5703125" style="8" bestFit="1" customWidth="1"/>
    <col min="4869" max="4869" width="18.140625" style="8" customWidth="1"/>
    <col min="4870" max="4870" width="11.5703125" style="8" bestFit="1" customWidth="1"/>
    <col min="4871" max="4871" width="60.7109375" style="8" customWidth="1"/>
    <col min="4872" max="4872" width="17.140625" style="8" bestFit="1" customWidth="1"/>
    <col min="4873" max="4873" width="22.42578125" style="8" customWidth="1"/>
    <col min="4874" max="4874" width="15.5703125" style="8" bestFit="1" customWidth="1"/>
    <col min="4875" max="4875" width="20.7109375" style="8" customWidth="1"/>
    <col min="4876" max="4876" width="11.7109375" style="8" bestFit="1" customWidth="1"/>
    <col min="4877" max="4877" width="14.28515625" style="8" bestFit="1" customWidth="1"/>
    <col min="4878" max="4878" width="11.85546875" style="8" customWidth="1"/>
    <col min="4879" max="4879" width="17.140625" style="8" customWidth="1"/>
    <col min="4880" max="4880" width="14.140625" style="8" customWidth="1"/>
    <col min="4881" max="5120" width="9.140625" style="8"/>
    <col min="5121" max="5121" width="3.7109375" style="8" customWidth="1"/>
    <col min="5122" max="5122" width="13.85546875" style="8" customWidth="1"/>
    <col min="5123" max="5123" width="39.7109375" style="8" customWidth="1"/>
    <col min="5124" max="5124" width="11.5703125" style="8" bestFit="1" customWidth="1"/>
    <col min="5125" max="5125" width="18.140625" style="8" customWidth="1"/>
    <col min="5126" max="5126" width="11.5703125" style="8" bestFit="1" customWidth="1"/>
    <col min="5127" max="5127" width="60.7109375" style="8" customWidth="1"/>
    <col min="5128" max="5128" width="17.140625" style="8" bestFit="1" customWidth="1"/>
    <col min="5129" max="5129" width="22.42578125" style="8" customWidth="1"/>
    <col min="5130" max="5130" width="15.5703125" style="8" bestFit="1" customWidth="1"/>
    <col min="5131" max="5131" width="20.7109375" style="8" customWidth="1"/>
    <col min="5132" max="5132" width="11.7109375" style="8" bestFit="1" customWidth="1"/>
    <col min="5133" max="5133" width="14.28515625" style="8" bestFit="1" customWidth="1"/>
    <col min="5134" max="5134" width="11.85546875" style="8" customWidth="1"/>
    <col min="5135" max="5135" width="17.140625" style="8" customWidth="1"/>
    <col min="5136" max="5136" width="14.140625" style="8" customWidth="1"/>
    <col min="5137" max="5376" width="9.140625" style="8"/>
    <col min="5377" max="5377" width="3.7109375" style="8" customWidth="1"/>
    <col min="5378" max="5378" width="13.85546875" style="8" customWidth="1"/>
    <col min="5379" max="5379" width="39.7109375" style="8" customWidth="1"/>
    <col min="5380" max="5380" width="11.5703125" style="8" bestFit="1" customWidth="1"/>
    <col min="5381" max="5381" width="18.140625" style="8" customWidth="1"/>
    <col min="5382" max="5382" width="11.5703125" style="8" bestFit="1" customWidth="1"/>
    <col min="5383" max="5383" width="60.7109375" style="8" customWidth="1"/>
    <col min="5384" max="5384" width="17.140625" style="8" bestFit="1" customWidth="1"/>
    <col min="5385" max="5385" width="22.42578125" style="8" customWidth="1"/>
    <col min="5386" max="5386" width="15.5703125" style="8" bestFit="1" customWidth="1"/>
    <col min="5387" max="5387" width="20.7109375" style="8" customWidth="1"/>
    <col min="5388" max="5388" width="11.7109375" style="8" bestFit="1" customWidth="1"/>
    <col min="5389" max="5389" width="14.28515625" style="8" bestFit="1" customWidth="1"/>
    <col min="5390" max="5390" width="11.85546875" style="8" customWidth="1"/>
    <col min="5391" max="5391" width="17.140625" style="8" customWidth="1"/>
    <col min="5392" max="5392" width="14.140625" style="8" customWidth="1"/>
    <col min="5393" max="5632" width="9.140625" style="8"/>
    <col min="5633" max="5633" width="3.7109375" style="8" customWidth="1"/>
    <col min="5634" max="5634" width="13.85546875" style="8" customWidth="1"/>
    <col min="5635" max="5635" width="39.7109375" style="8" customWidth="1"/>
    <col min="5636" max="5636" width="11.5703125" style="8" bestFit="1" customWidth="1"/>
    <col min="5637" max="5637" width="18.140625" style="8" customWidth="1"/>
    <col min="5638" max="5638" width="11.5703125" style="8" bestFit="1" customWidth="1"/>
    <col min="5639" max="5639" width="60.7109375" style="8" customWidth="1"/>
    <col min="5640" max="5640" width="17.140625" style="8" bestFit="1" customWidth="1"/>
    <col min="5641" max="5641" width="22.42578125" style="8" customWidth="1"/>
    <col min="5642" max="5642" width="15.5703125" style="8" bestFit="1" customWidth="1"/>
    <col min="5643" max="5643" width="20.7109375" style="8" customWidth="1"/>
    <col min="5644" max="5644" width="11.7109375" style="8" bestFit="1" customWidth="1"/>
    <col min="5645" max="5645" width="14.28515625" style="8" bestFit="1" customWidth="1"/>
    <col min="5646" max="5646" width="11.85546875" style="8" customWidth="1"/>
    <col min="5647" max="5647" width="17.140625" style="8" customWidth="1"/>
    <col min="5648" max="5648" width="14.140625" style="8" customWidth="1"/>
    <col min="5649" max="5888" width="9.140625" style="8"/>
    <col min="5889" max="5889" width="3.7109375" style="8" customWidth="1"/>
    <col min="5890" max="5890" width="13.85546875" style="8" customWidth="1"/>
    <col min="5891" max="5891" width="39.7109375" style="8" customWidth="1"/>
    <col min="5892" max="5892" width="11.5703125" style="8" bestFit="1" customWidth="1"/>
    <col min="5893" max="5893" width="18.140625" style="8" customWidth="1"/>
    <col min="5894" max="5894" width="11.5703125" style="8" bestFit="1" customWidth="1"/>
    <col min="5895" max="5895" width="60.7109375" style="8" customWidth="1"/>
    <col min="5896" max="5896" width="17.140625" style="8" bestFit="1" customWidth="1"/>
    <col min="5897" max="5897" width="22.42578125" style="8" customWidth="1"/>
    <col min="5898" max="5898" width="15.5703125" style="8" bestFit="1" customWidth="1"/>
    <col min="5899" max="5899" width="20.7109375" style="8" customWidth="1"/>
    <col min="5900" max="5900" width="11.7109375" style="8" bestFit="1" customWidth="1"/>
    <col min="5901" max="5901" width="14.28515625" style="8" bestFit="1" customWidth="1"/>
    <col min="5902" max="5902" width="11.85546875" style="8" customWidth="1"/>
    <col min="5903" max="5903" width="17.140625" style="8" customWidth="1"/>
    <col min="5904" max="5904" width="14.140625" style="8" customWidth="1"/>
    <col min="5905" max="6144" width="9.140625" style="8"/>
    <col min="6145" max="6145" width="3.7109375" style="8" customWidth="1"/>
    <col min="6146" max="6146" width="13.85546875" style="8" customWidth="1"/>
    <col min="6147" max="6147" width="39.7109375" style="8" customWidth="1"/>
    <col min="6148" max="6148" width="11.5703125" style="8" bestFit="1" customWidth="1"/>
    <col min="6149" max="6149" width="18.140625" style="8" customWidth="1"/>
    <col min="6150" max="6150" width="11.5703125" style="8" bestFit="1" customWidth="1"/>
    <col min="6151" max="6151" width="60.7109375" style="8" customWidth="1"/>
    <col min="6152" max="6152" width="17.140625" style="8" bestFit="1" customWidth="1"/>
    <col min="6153" max="6153" width="22.42578125" style="8" customWidth="1"/>
    <col min="6154" max="6154" width="15.5703125" style="8" bestFit="1" customWidth="1"/>
    <col min="6155" max="6155" width="20.7109375" style="8" customWidth="1"/>
    <col min="6156" max="6156" width="11.7109375" style="8" bestFit="1" customWidth="1"/>
    <col min="6157" max="6157" width="14.28515625" style="8" bestFit="1" customWidth="1"/>
    <col min="6158" max="6158" width="11.85546875" style="8" customWidth="1"/>
    <col min="6159" max="6159" width="17.140625" style="8" customWidth="1"/>
    <col min="6160" max="6160" width="14.140625" style="8" customWidth="1"/>
    <col min="6161" max="6400" width="9.140625" style="8"/>
    <col min="6401" max="6401" width="3.7109375" style="8" customWidth="1"/>
    <col min="6402" max="6402" width="13.85546875" style="8" customWidth="1"/>
    <col min="6403" max="6403" width="39.7109375" style="8" customWidth="1"/>
    <col min="6404" max="6404" width="11.5703125" style="8" bestFit="1" customWidth="1"/>
    <col min="6405" max="6405" width="18.140625" style="8" customWidth="1"/>
    <col min="6406" max="6406" width="11.5703125" style="8" bestFit="1" customWidth="1"/>
    <col min="6407" max="6407" width="60.7109375" style="8" customWidth="1"/>
    <col min="6408" max="6408" width="17.140625" style="8" bestFit="1" customWidth="1"/>
    <col min="6409" max="6409" width="22.42578125" style="8" customWidth="1"/>
    <col min="6410" max="6410" width="15.5703125" style="8" bestFit="1" customWidth="1"/>
    <col min="6411" max="6411" width="20.7109375" style="8" customWidth="1"/>
    <col min="6412" max="6412" width="11.7109375" style="8" bestFit="1" customWidth="1"/>
    <col min="6413" max="6413" width="14.28515625" style="8" bestFit="1" customWidth="1"/>
    <col min="6414" max="6414" width="11.85546875" style="8" customWidth="1"/>
    <col min="6415" max="6415" width="17.140625" style="8" customWidth="1"/>
    <col min="6416" max="6416" width="14.140625" style="8" customWidth="1"/>
    <col min="6417" max="6656" width="9.140625" style="8"/>
    <col min="6657" max="6657" width="3.7109375" style="8" customWidth="1"/>
    <col min="6658" max="6658" width="13.85546875" style="8" customWidth="1"/>
    <col min="6659" max="6659" width="39.7109375" style="8" customWidth="1"/>
    <col min="6660" max="6660" width="11.5703125" style="8" bestFit="1" customWidth="1"/>
    <col min="6661" max="6661" width="18.140625" style="8" customWidth="1"/>
    <col min="6662" max="6662" width="11.5703125" style="8" bestFit="1" customWidth="1"/>
    <col min="6663" max="6663" width="60.7109375" style="8" customWidth="1"/>
    <col min="6664" max="6664" width="17.140625" style="8" bestFit="1" customWidth="1"/>
    <col min="6665" max="6665" width="22.42578125" style="8" customWidth="1"/>
    <col min="6666" max="6666" width="15.5703125" style="8" bestFit="1" customWidth="1"/>
    <col min="6667" max="6667" width="20.7109375" style="8" customWidth="1"/>
    <col min="6668" max="6668" width="11.7109375" style="8" bestFit="1" customWidth="1"/>
    <col min="6669" max="6669" width="14.28515625" style="8" bestFit="1" customWidth="1"/>
    <col min="6670" max="6670" width="11.85546875" style="8" customWidth="1"/>
    <col min="6671" max="6671" width="17.140625" style="8" customWidth="1"/>
    <col min="6672" max="6672" width="14.140625" style="8" customWidth="1"/>
    <col min="6673" max="6912" width="9.140625" style="8"/>
    <col min="6913" max="6913" width="3.7109375" style="8" customWidth="1"/>
    <col min="6914" max="6914" width="13.85546875" style="8" customWidth="1"/>
    <col min="6915" max="6915" width="39.7109375" style="8" customWidth="1"/>
    <col min="6916" max="6916" width="11.5703125" style="8" bestFit="1" customWidth="1"/>
    <col min="6917" max="6917" width="18.140625" style="8" customWidth="1"/>
    <col min="6918" max="6918" width="11.5703125" style="8" bestFit="1" customWidth="1"/>
    <col min="6919" max="6919" width="60.7109375" style="8" customWidth="1"/>
    <col min="6920" max="6920" width="17.140625" style="8" bestFit="1" customWidth="1"/>
    <col min="6921" max="6921" width="22.42578125" style="8" customWidth="1"/>
    <col min="6922" max="6922" width="15.5703125" style="8" bestFit="1" customWidth="1"/>
    <col min="6923" max="6923" width="20.7109375" style="8" customWidth="1"/>
    <col min="6924" max="6924" width="11.7109375" style="8" bestFit="1" customWidth="1"/>
    <col min="6925" max="6925" width="14.28515625" style="8" bestFit="1" customWidth="1"/>
    <col min="6926" max="6926" width="11.85546875" style="8" customWidth="1"/>
    <col min="6927" max="6927" width="17.140625" style="8" customWidth="1"/>
    <col min="6928" max="6928" width="14.140625" style="8" customWidth="1"/>
    <col min="6929" max="7168" width="9.140625" style="8"/>
    <col min="7169" max="7169" width="3.7109375" style="8" customWidth="1"/>
    <col min="7170" max="7170" width="13.85546875" style="8" customWidth="1"/>
    <col min="7171" max="7171" width="39.7109375" style="8" customWidth="1"/>
    <col min="7172" max="7172" width="11.5703125" style="8" bestFit="1" customWidth="1"/>
    <col min="7173" max="7173" width="18.140625" style="8" customWidth="1"/>
    <col min="7174" max="7174" width="11.5703125" style="8" bestFit="1" customWidth="1"/>
    <col min="7175" max="7175" width="60.7109375" style="8" customWidth="1"/>
    <col min="7176" max="7176" width="17.140625" style="8" bestFit="1" customWidth="1"/>
    <col min="7177" max="7177" width="22.42578125" style="8" customWidth="1"/>
    <col min="7178" max="7178" width="15.5703125" style="8" bestFit="1" customWidth="1"/>
    <col min="7179" max="7179" width="20.7109375" style="8" customWidth="1"/>
    <col min="7180" max="7180" width="11.7109375" style="8" bestFit="1" customWidth="1"/>
    <col min="7181" max="7181" width="14.28515625" style="8" bestFit="1" customWidth="1"/>
    <col min="7182" max="7182" width="11.85546875" style="8" customWidth="1"/>
    <col min="7183" max="7183" width="17.140625" style="8" customWidth="1"/>
    <col min="7184" max="7184" width="14.140625" style="8" customWidth="1"/>
    <col min="7185" max="7424" width="9.140625" style="8"/>
    <col min="7425" max="7425" width="3.7109375" style="8" customWidth="1"/>
    <col min="7426" max="7426" width="13.85546875" style="8" customWidth="1"/>
    <col min="7427" max="7427" width="39.7109375" style="8" customWidth="1"/>
    <col min="7428" max="7428" width="11.5703125" style="8" bestFit="1" customWidth="1"/>
    <col min="7429" max="7429" width="18.140625" style="8" customWidth="1"/>
    <col min="7430" max="7430" width="11.5703125" style="8" bestFit="1" customWidth="1"/>
    <col min="7431" max="7431" width="60.7109375" style="8" customWidth="1"/>
    <col min="7432" max="7432" width="17.140625" style="8" bestFit="1" customWidth="1"/>
    <col min="7433" max="7433" width="22.42578125" style="8" customWidth="1"/>
    <col min="7434" max="7434" width="15.5703125" style="8" bestFit="1" customWidth="1"/>
    <col min="7435" max="7435" width="20.7109375" style="8" customWidth="1"/>
    <col min="7436" max="7436" width="11.7109375" style="8" bestFit="1" customWidth="1"/>
    <col min="7437" max="7437" width="14.28515625" style="8" bestFit="1" customWidth="1"/>
    <col min="7438" max="7438" width="11.85546875" style="8" customWidth="1"/>
    <col min="7439" max="7439" width="17.140625" style="8" customWidth="1"/>
    <col min="7440" max="7440" width="14.140625" style="8" customWidth="1"/>
    <col min="7441" max="7680" width="9.140625" style="8"/>
    <col min="7681" max="7681" width="3.7109375" style="8" customWidth="1"/>
    <col min="7682" max="7682" width="13.85546875" style="8" customWidth="1"/>
    <col min="7683" max="7683" width="39.7109375" style="8" customWidth="1"/>
    <col min="7684" max="7684" width="11.5703125" style="8" bestFit="1" customWidth="1"/>
    <col min="7685" max="7685" width="18.140625" style="8" customWidth="1"/>
    <col min="7686" max="7686" width="11.5703125" style="8" bestFit="1" customWidth="1"/>
    <col min="7687" max="7687" width="60.7109375" style="8" customWidth="1"/>
    <col min="7688" max="7688" width="17.140625" style="8" bestFit="1" customWidth="1"/>
    <col min="7689" max="7689" width="22.42578125" style="8" customWidth="1"/>
    <col min="7690" max="7690" width="15.5703125" style="8" bestFit="1" customWidth="1"/>
    <col min="7691" max="7691" width="20.7109375" style="8" customWidth="1"/>
    <col min="7692" max="7692" width="11.7109375" style="8" bestFit="1" customWidth="1"/>
    <col min="7693" max="7693" width="14.28515625" style="8" bestFit="1" customWidth="1"/>
    <col min="7694" max="7694" width="11.85546875" style="8" customWidth="1"/>
    <col min="7695" max="7695" width="17.140625" style="8" customWidth="1"/>
    <col min="7696" max="7696" width="14.140625" style="8" customWidth="1"/>
    <col min="7697" max="7936" width="9.140625" style="8"/>
    <col min="7937" max="7937" width="3.7109375" style="8" customWidth="1"/>
    <col min="7938" max="7938" width="13.85546875" style="8" customWidth="1"/>
    <col min="7939" max="7939" width="39.7109375" style="8" customWidth="1"/>
    <col min="7940" max="7940" width="11.5703125" style="8" bestFit="1" customWidth="1"/>
    <col min="7941" max="7941" width="18.140625" style="8" customWidth="1"/>
    <col min="7942" max="7942" width="11.5703125" style="8" bestFit="1" customWidth="1"/>
    <col min="7943" max="7943" width="60.7109375" style="8" customWidth="1"/>
    <col min="7944" max="7944" width="17.140625" style="8" bestFit="1" customWidth="1"/>
    <col min="7945" max="7945" width="22.42578125" style="8" customWidth="1"/>
    <col min="7946" max="7946" width="15.5703125" style="8" bestFit="1" customWidth="1"/>
    <col min="7947" max="7947" width="20.7109375" style="8" customWidth="1"/>
    <col min="7948" max="7948" width="11.7109375" style="8" bestFit="1" customWidth="1"/>
    <col min="7949" max="7949" width="14.28515625" style="8" bestFit="1" customWidth="1"/>
    <col min="7950" max="7950" width="11.85546875" style="8" customWidth="1"/>
    <col min="7951" max="7951" width="17.140625" style="8" customWidth="1"/>
    <col min="7952" max="7952" width="14.140625" style="8" customWidth="1"/>
    <col min="7953" max="8192" width="9.140625" style="8"/>
    <col min="8193" max="8193" width="3.7109375" style="8" customWidth="1"/>
    <col min="8194" max="8194" width="13.85546875" style="8" customWidth="1"/>
    <col min="8195" max="8195" width="39.7109375" style="8" customWidth="1"/>
    <col min="8196" max="8196" width="11.5703125" style="8" bestFit="1" customWidth="1"/>
    <col min="8197" max="8197" width="18.140625" style="8" customWidth="1"/>
    <col min="8198" max="8198" width="11.5703125" style="8" bestFit="1" customWidth="1"/>
    <col min="8199" max="8199" width="60.7109375" style="8" customWidth="1"/>
    <col min="8200" max="8200" width="17.140625" style="8" bestFit="1" customWidth="1"/>
    <col min="8201" max="8201" width="22.42578125" style="8" customWidth="1"/>
    <col min="8202" max="8202" width="15.5703125" style="8" bestFit="1" customWidth="1"/>
    <col min="8203" max="8203" width="20.7109375" style="8" customWidth="1"/>
    <col min="8204" max="8204" width="11.7109375" style="8" bestFit="1" customWidth="1"/>
    <col min="8205" max="8205" width="14.28515625" style="8" bestFit="1" customWidth="1"/>
    <col min="8206" max="8206" width="11.85546875" style="8" customWidth="1"/>
    <col min="8207" max="8207" width="17.140625" style="8" customWidth="1"/>
    <col min="8208" max="8208" width="14.140625" style="8" customWidth="1"/>
    <col min="8209" max="8448" width="9.140625" style="8"/>
    <col min="8449" max="8449" width="3.7109375" style="8" customWidth="1"/>
    <col min="8450" max="8450" width="13.85546875" style="8" customWidth="1"/>
    <col min="8451" max="8451" width="39.7109375" style="8" customWidth="1"/>
    <col min="8452" max="8452" width="11.5703125" style="8" bestFit="1" customWidth="1"/>
    <col min="8453" max="8453" width="18.140625" style="8" customWidth="1"/>
    <col min="8454" max="8454" width="11.5703125" style="8" bestFit="1" customWidth="1"/>
    <col min="8455" max="8455" width="60.7109375" style="8" customWidth="1"/>
    <col min="8456" max="8456" width="17.140625" style="8" bestFit="1" customWidth="1"/>
    <col min="8457" max="8457" width="22.42578125" style="8" customWidth="1"/>
    <col min="8458" max="8458" width="15.5703125" style="8" bestFit="1" customWidth="1"/>
    <col min="8459" max="8459" width="20.7109375" style="8" customWidth="1"/>
    <col min="8460" max="8460" width="11.7109375" style="8" bestFit="1" customWidth="1"/>
    <col min="8461" max="8461" width="14.28515625" style="8" bestFit="1" customWidth="1"/>
    <col min="8462" max="8462" width="11.85546875" style="8" customWidth="1"/>
    <col min="8463" max="8463" width="17.140625" style="8" customWidth="1"/>
    <col min="8464" max="8464" width="14.140625" style="8" customWidth="1"/>
    <col min="8465" max="8704" width="9.140625" style="8"/>
    <col min="8705" max="8705" width="3.7109375" style="8" customWidth="1"/>
    <col min="8706" max="8706" width="13.85546875" style="8" customWidth="1"/>
    <col min="8707" max="8707" width="39.7109375" style="8" customWidth="1"/>
    <col min="8708" max="8708" width="11.5703125" style="8" bestFit="1" customWidth="1"/>
    <col min="8709" max="8709" width="18.140625" style="8" customWidth="1"/>
    <col min="8710" max="8710" width="11.5703125" style="8" bestFit="1" customWidth="1"/>
    <col min="8711" max="8711" width="60.7109375" style="8" customWidth="1"/>
    <col min="8712" max="8712" width="17.140625" style="8" bestFit="1" customWidth="1"/>
    <col min="8713" max="8713" width="22.42578125" style="8" customWidth="1"/>
    <col min="8714" max="8714" width="15.5703125" style="8" bestFit="1" customWidth="1"/>
    <col min="8715" max="8715" width="20.7109375" style="8" customWidth="1"/>
    <col min="8716" max="8716" width="11.7109375" style="8" bestFit="1" customWidth="1"/>
    <col min="8717" max="8717" width="14.28515625" style="8" bestFit="1" customWidth="1"/>
    <col min="8718" max="8718" width="11.85546875" style="8" customWidth="1"/>
    <col min="8719" max="8719" width="17.140625" style="8" customWidth="1"/>
    <col min="8720" max="8720" width="14.140625" style="8" customWidth="1"/>
    <col min="8721" max="8960" width="9.140625" style="8"/>
    <col min="8961" max="8961" width="3.7109375" style="8" customWidth="1"/>
    <col min="8962" max="8962" width="13.85546875" style="8" customWidth="1"/>
    <col min="8963" max="8963" width="39.7109375" style="8" customWidth="1"/>
    <col min="8964" max="8964" width="11.5703125" style="8" bestFit="1" customWidth="1"/>
    <col min="8965" max="8965" width="18.140625" style="8" customWidth="1"/>
    <col min="8966" max="8966" width="11.5703125" style="8" bestFit="1" customWidth="1"/>
    <col min="8967" max="8967" width="60.7109375" style="8" customWidth="1"/>
    <col min="8968" max="8968" width="17.140625" style="8" bestFit="1" customWidth="1"/>
    <col min="8969" max="8969" width="22.42578125" style="8" customWidth="1"/>
    <col min="8970" max="8970" width="15.5703125" style="8" bestFit="1" customWidth="1"/>
    <col min="8971" max="8971" width="20.7109375" style="8" customWidth="1"/>
    <col min="8972" max="8972" width="11.7109375" style="8" bestFit="1" customWidth="1"/>
    <col min="8973" max="8973" width="14.28515625" style="8" bestFit="1" customWidth="1"/>
    <col min="8974" max="8974" width="11.85546875" style="8" customWidth="1"/>
    <col min="8975" max="8975" width="17.140625" style="8" customWidth="1"/>
    <col min="8976" max="8976" width="14.140625" style="8" customWidth="1"/>
    <col min="8977" max="9216" width="9.140625" style="8"/>
    <col min="9217" max="9217" width="3.7109375" style="8" customWidth="1"/>
    <col min="9218" max="9218" width="13.85546875" style="8" customWidth="1"/>
    <col min="9219" max="9219" width="39.7109375" style="8" customWidth="1"/>
    <col min="9220" max="9220" width="11.5703125" style="8" bestFit="1" customWidth="1"/>
    <col min="9221" max="9221" width="18.140625" style="8" customWidth="1"/>
    <col min="9222" max="9222" width="11.5703125" style="8" bestFit="1" customWidth="1"/>
    <col min="9223" max="9223" width="60.7109375" style="8" customWidth="1"/>
    <col min="9224" max="9224" width="17.140625" style="8" bestFit="1" customWidth="1"/>
    <col min="9225" max="9225" width="22.42578125" style="8" customWidth="1"/>
    <col min="9226" max="9226" width="15.5703125" style="8" bestFit="1" customWidth="1"/>
    <col min="9227" max="9227" width="20.7109375" style="8" customWidth="1"/>
    <col min="9228" max="9228" width="11.7109375" style="8" bestFit="1" customWidth="1"/>
    <col min="9229" max="9229" width="14.28515625" style="8" bestFit="1" customWidth="1"/>
    <col min="9230" max="9230" width="11.85546875" style="8" customWidth="1"/>
    <col min="9231" max="9231" width="17.140625" style="8" customWidth="1"/>
    <col min="9232" max="9232" width="14.140625" style="8" customWidth="1"/>
    <col min="9233" max="9472" width="9.140625" style="8"/>
    <col min="9473" max="9473" width="3.7109375" style="8" customWidth="1"/>
    <col min="9474" max="9474" width="13.85546875" style="8" customWidth="1"/>
    <col min="9475" max="9475" width="39.7109375" style="8" customWidth="1"/>
    <col min="9476" max="9476" width="11.5703125" style="8" bestFit="1" customWidth="1"/>
    <col min="9477" max="9477" width="18.140625" style="8" customWidth="1"/>
    <col min="9478" max="9478" width="11.5703125" style="8" bestFit="1" customWidth="1"/>
    <col min="9479" max="9479" width="60.7109375" style="8" customWidth="1"/>
    <col min="9480" max="9480" width="17.140625" style="8" bestFit="1" customWidth="1"/>
    <col min="9481" max="9481" width="22.42578125" style="8" customWidth="1"/>
    <col min="9482" max="9482" width="15.5703125" style="8" bestFit="1" customWidth="1"/>
    <col min="9483" max="9483" width="20.7109375" style="8" customWidth="1"/>
    <col min="9484" max="9484" width="11.7109375" style="8" bestFit="1" customWidth="1"/>
    <col min="9485" max="9485" width="14.28515625" style="8" bestFit="1" customWidth="1"/>
    <col min="9486" max="9486" width="11.85546875" style="8" customWidth="1"/>
    <col min="9487" max="9487" width="17.140625" style="8" customWidth="1"/>
    <col min="9488" max="9488" width="14.140625" style="8" customWidth="1"/>
    <col min="9489" max="9728" width="9.140625" style="8"/>
    <col min="9729" max="9729" width="3.7109375" style="8" customWidth="1"/>
    <col min="9730" max="9730" width="13.85546875" style="8" customWidth="1"/>
    <col min="9731" max="9731" width="39.7109375" style="8" customWidth="1"/>
    <col min="9732" max="9732" width="11.5703125" style="8" bestFit="1" customWidth="1"/>
    <col min="9733" max="9733" width="18.140625" style="8" customWidth="1"/>
    <col min="9734" max="9734" width="11.5703125" style="8" bestFit="1" customWidth="1"/>
    <col min="9735" max="9735" width="60.7109375" style="8" customWidth="1"/>
    <col min="9736" max="9736" width="17.140625" style="8" bestFit="1" customWidth="1"/>
    <col min="9737" max="9737" width="22.42578125" style="8" customWidth="1"/>
    <col min="9738" max="9738" width="15.5703125" style="8" bestFit="1" customWidth="1"/>
    <col min="9739" max="9739" width="20.7109375" style="8" customWidth="1"/>
    <col min="9740" max="9740" width="11.7109375" style="8" bestFit="1" customWidth="1"/>
    <col min="9741" max="9741" width="14.28515625" style="8" bestFit="1" customWidth="1"/>
    <col min="9742" max="9742" width="11.85546875" style="8" customWidth="1"/>
    <col min="9743" max="9743" width="17.140625" style="8" customWidth="1"/>
    <col min="9744" max="9744" width="14.140625" style="8" customWidth="1"/>
    <col min="9745" max="9984" width="9.140625" style="8"/>
    <col min="9985" max="9985" width="3.7109375" style="8" customWidth="1"/>
    <col min="9986" max="9986" width="13.85546875" style="8" customWidth="1"/>
    <col min="9987" max="9987" width="39.7109375" style="8" customWidth="1"/>
    <col min="9988" max="9988" width="11.5703125" style="8" bestFit="1" customWidth="1"/>
    <col min="9989" max="9989" width="18.140625" style="8" customWidth="1"/>
    <col min="9990" max="9990" width="11.5703125" style="8" bestFit="1" customWidth="1"/>
    <col min="9991" max="9991" width="60.7109375" style="8" customWidth="1"/>
    <col min="9992" max="9992" width="17.140625" style="8" bestFit="1" customWidth="1"/>
    <col min="9993" max="9993" width="22.42578125" style="8" customWidth="1"/>
    <col min="9994" max="9994" width="15.5703125" style="8" bestFit="1" customWidth="1"/>
    <col min="9995" max="9995" width="20.7109375" style="8" customWidth="1"/>
    <col min="9996" max="9996" width="11.7109375" style="8" bestFit="1" customWidth="1"/>
    <col min="9997" max="9997" width="14.28515625" style="8" bestFit="1" customWidth="1"/>
    <col min="9998" max="9998" width="11.85546875" style="8" customWidth="1"/>
    <col min="9999" max="9999" width="17.140625" style="8" customWidth="1"/>
    <col min="10000" max="10000" width="14.140625" style="8" customWidth="1"/>
    <col min="10001" max="10240" width="9.140625" style="8"/>
    <col min="10241" max="10241" width="3.7109375" style="8" customWidth="1"/>
    <col min="10242" max="10242" width="13.85546875" style="8" customWidth="1"/>
    <col min="10243" max="10243" width="39.7109375" style="8" customWidth="1"/>
    <col min="10244" max="10244" width="11.5703125" style="8" bestFit="1" customWidth="1"/>
    <col min="10245" max="10245" width="18.140625" style="8" customWidth="1"/>
    <col min="10246" max="10246" width="11.5703125" style="8" bestFit="1" customWidth="1"/>
    <col min="10247" max="10247" width="60.7109375" style="8" customWidth="1"/>
    <col min="10248" max="10248" width="17.140625" style="8" bestFit="1" customWidth="1"/>
    <col min="10249" max="10249" width="22.42578125" style="8" customWidth="1"/>
    <col min="10250" max="10250" width="15.5703125" style="8" bestFit="1" customWidth="1"/>
    <col min="10251" max="10251" width="20.7109375" style="8" customWidth="1"/>
    <col min="10252" max="10252" width="11.7109375" style="8" bestFit="1" customWidth="1"/>
    <col min="10253" max="10253" width="14.28515625" style="8" bestFit="1" customWidth="1"/>
    <col min="10254" max="10254" width="11.85546875" style="8" customWidth="1"/>
    <col min="10255" max="10255" width="17.140625" style="8" customWidth="1"/>
    <col min="10256" max="10256" width="14.140625" style="8" customWidth="1"/>
    <col min="10257" max="10496" width="9.140625" style="8"/>
    <col min="10497" max="10497" width="3.7109375" style="8" customWidth="1"/>
    <col min="10498" max="10498" width="13.85546875" style="8" customWidth="1"/>
    <col min="10499" max="10499" width="39.7109375" style="8" customWidth="1"/>
    <col min="10500" max="10500" width="11.5703125" style="8" bestFit="1" customWidth="1"/>
    <col min="10501" max="10501" width="18.140625" style="8" customWidth="1"/>
    <col min="10502" max="10502" width="11.5703125" style="8" bestFit="1" customWidth="1"/>
    <col min="10503" max="10503" width="60.7109375" style="8" customWidth="1"/>
    <col min="10504" max="10504" width="17.140625" style="8" bestFit="1" customWidth="1"/>
    <col min="10505" max="10505" width="22.42578125" style="8" customWidth="1"/>
    <col min="10506" max="10506" width="15.5703125" style="8" bestFit="1" customWidth="1"/>
    <col min="10507" max="10507" width="20.7109375" style="8" customWidth="1"/>
    <col min="10508" max="10508" width="11.7109375" style="8" bestFit="1" customWidth="1"/>
    <col min="10509" max="10509" width="14.28515625" style="8" bestFit="1" customWidth="1"/>
    <col min="10510" max="10510" width="11.85546875" style="8" customWidth="1"/>
    <col min="10511" max="10511" width="17.140625" style="8" customWidth="1"/>
    <col min="10512" max="10512" width="14.140625" style="8" customWidth="1"/>
    <col min="10513" max="10752" width="9.140625" style="8"/>
    <col min="10753" max="10753" width="3.7109375" style="8" customWidth="1"/>
    <col min="10754" max="10754" width="13.85546875" style="8" customWidth="1"/>
    <col min="10755" max="10755" width="39.7109375" style="8" customWidth="1"/>
    <col min="10756" max="10756" width="11.5703125" style="8" bestFit="1" customWidth="1"/>
    <col min="10757" max="10757" width="18.140625" style="8" customWidth="1"/>
    <col min="10758" max="10758" width="11.5703125" style="8" bestFit="1" customWidth="1"/>
    <col min="10759" max="10759" width="60.7109375" style="8" customWidth="1"/>
    <col min="10760" max="10760" width="17.140625" style="8" bestFit="1" customWidth="1"/>
    <col min="10761" max="10761" width="22.42578125" style="8" customWidth="1"/>
    <col min="10762" max="10762" width="15.5703125" style="8" bestFit="1" customWidth="1"/>
    <col min="10763" max="10763" width="20.7109375" style="8" customWidth="1"/>
    <col min="10764" max="10764" width="11.7109375" style="8" bestFit="1" customWidth="1"/>
    <col min="10765" max="10765" width="14.28515625" style="8" bestFit="1" customWidth="1"/>
    <col min="10766" max="10766" width="11.85546875" style="8" customWidth="1"/>
    <col min="10767" max="10767" width="17.140625" style="8" customWidth="1"/>
    <col min="10768" max="10768" width="14.140625" style="8" customWidth="1"/>
    <col min="10769" max="11008" width="9.140625" style="8"/>
    <col min="11009" max="11009" width="3.7109375" style="8" customWidth="1"/>
    <col min="11010" max="11010" width="13.85546875" style="8" customWidth="1"/>
    <col min="11011" max="11011" width="39.7109375" style="8" customWidth="1"/>
    <col min="11012" max="11012" width="11.5703125" style="8" bestFit="1" customWidth="1"/>
    <col min="11013" max="11013" width="18.140625" style="8" customWidth="1"/>
    <col min="11014" max="11014" width="11.5703125" style="8" bestFit="1" customWidth="1"/>
    <col min="11015" max="11015" width="60.7109375" style="8" customWidth="1"/>
    <col min="11016" max="11016" width="17.140625" style="8" bestFit="1" customWidth="1"/>
    <col min="11017" max="11017" width="22.42578125" style="8" customWidth="1"/>
    <col min="11018" max="11018" width="15.5703125" style="8" bestFit="1" customWidth="1"/>
    <col min="11019" max="11019" width="20.7109375" style="8" customWidth="1"/>
    <col min="11020" max="11020" width="11.7109375" style="8" bestFit="1" customWidth="1"/>
    <col min="11021" max="11021" width="14.28515625" style="8" bestFit="1" customWidth="1"/>
    <col min="11022" max="11022" width="11.85546875" style="8" customWidth="1"/>
    <col min="11023" max="11023" width="17.140625" style="8" customWidth="1"/>
    <col min="11024" max="11024" width="14.140625" style="8" customWidth="1"/>
    <col min="11025" max="11264" width="9.140625" style="8"/>
    <col min="11265" max="11265" width="3.7109375" style="8" customWidth="1"/>
    <col min="11266" max="11266" width="13.85546875" style="8" customWidth="1"/>
    <col min="11267" max="11267" width="39.7109375" style="8" customWidth="1"/>
    <col min="11268" max="11268" width="11.5703125" style="8" bestFit="1" customWidth="1"/>
    <col min="11269" max="11269" width="18.140625" style="8" customWidth="1"/>
    <col min="11270" max="11270" width="11.5703125" style="8" bestFit="1" customWidth="1"/>
    <col min="11271" max="11271" width="60.7109375" style="8" customWidth="1"/>
    <col min="11272" max="11272" width="17.140625" style="8" bestFit="1" customWidth="1"/>
    <col min="11273" max="11273" width="22.42578125" style="8" customWidth="1"/>
    <col min="11274" max="11274" width="15.5703125" style="8" bestFit="1" customWidth="1"/>
    <col min="11275" max="11275" width="20.7109375" style="8" customWidth="1"/>
    <col min="11276" max="11276" width="11.7109375" style="8" bestFit="1" customWidth="1"/>
    <col min="11277" max="11277" width="14.28515625" style="8" bestFit="1" customWidth="1"/>
    <col min="11278" max="11278" width="11.85546875" style="8" customWidth="1"/>
    <col min="11279" max="11279" width="17.140625" style="8" customWidth="1"/>
    <col min="11280" max="11280" width="14.140625" style="8" customWidth="1"/>
    <col min="11281" max="11520" width="9.140625" style="8"/>
    <col min="11521" max="11521" width="3.7109375" style="8" customWidth="1"/>
    <col min="11522" max="11522" width="13.85546875" style="8" customWidth="1"/>
    <col min="11523" max="11523" width="39.7109375" style="8" customWidth="1"/>
    <col min="11524" max="11524" width="11.5703125" style="8" bestFit="1" customWidth="1"/>
    <col min="11525" max="11525" width="18.140625" style="8" customWidth="1"/>
    <col min="11526" max="11526" width="11.5703125" style="8" bestFit="1" customWidth="1"/>
    <col min="11527" max="11527" width="60.7109375" style="8" customWidth="1"/>
    <col min="11528" max="11528" width="17.140625" style="8" bestFit="1" customWidth="1"/>
    <col min="11529" max="11529" width="22.42578125" style="8" customWidth="1"/>
    <col min="11530" max="11530" width="15.5703125" style="8" bestFit="1" customWidth="1"/>
    <col min="11531" max="11531" width="20.7109375" style="8" customWidth="1"/>
    <col min="11532" max="11532" width="11.7109375" style="8" bestFit="1" customWidth="1"/>
    <col min="11533" max="11533" width="14.28515625" style="8" bestFit="1" customWidth="1"/>
    <col min="11534" max="11534" width="11.85546875" style="8" customWidth="1"/>
    <col min="11535" max="11535" width="17.140625" style="8" customWidth="1"/>
    <col min="11536" max="11536" width="14.140625" style="8" customWidth="1"/>
    <col min="11537" max="11776" width="9.140625" style="8"/>
    <col min="11777" max="11777" width="3.7109375" style="8" customWidth="1"/>
    <col min="11778" max="11778" width="13.85546875" style="8" customWidth="1"/>
    <col min="11779" max="11779" width="39.7109375" style="8" customWidth="1"/>
    <col min="11780" max="11780" width="11.5703125" style="8" bestFit="1" customWidth="1"/>
    <col min="11781" max="11781" width="18.140625" style="8" customWidth="1"/>
    <col min="11782" max="11782" width="11.5703125" style="8" bestFit="1" customWidth="1"/>
    <col min="11783" max="11783" width="60.7109375" style="8" customWidth="1"/>
    <col min="11784" max="11784" width="17.140625" style="8" bestFit="1" customWidth="1"/>
    <col min="11785" max="11785" width="22.42578125" style="8" customWidth="1"/>
    <col min="11786" max="11786" width="15.5703125" style="8" bestFit="1" customWidth="1"/>
    <col min="11787" max="11787" width="20.7109375" style="8" customWidth="1"/>
    <col min="11788" max="11788" width="11.7109375" style="8" bestFit="1" customWidth="1"/>
    <col min="11789" max="11789" width="14.28515625" style="8" bestFit="1" customWidth="1"/>
    <col min="11790" max="11790" width="11.85546875" style="8" customWidth="1"/>
    <col min="11791" max="11791" width="17.140625" style="8" customWidth="1"/>
    <col min="11792" max="11792" width="14.140625" style="8" customWidth="1"/>
    <col min="11793" max="12032" width="9.140625" style="8"/>
    <col min="12033" max="12033" width="3.7109375" style="8" customWidth="1"/>
    <col min="12034" max="12034" width="13.85546875" style="8" customWidth="1"/>
    <col min="12035" max="12035" width="39.7109375" style="8" customWidth="1"/>
    <col min="12036" max="12036" width="11.5703125" style="8" bestFit="1" customWidth="1"/>
    <col min="12037" max="12037" width="18.140625" style="8" customWidth="1"/>
    <col min="12038" max="12038" width="11.5703125" style="8" bestFit="1" customWidth="1"/>
    <col min="12039" max="12039" width="60.7109375" style="8" customWidth="1"/>
    <col min="12040" max="12040" width="17.140625" style="8" bestFit="1" customWidth="1"/>
    <col min="12041" max="12041" width="22.42578125" style="8" customWidth="1"/>
    <col min="12042" max="12042" width="15.5703125" style="8" bestFit="1" customWidth="1"/>
    <col min="12043" max="12043" width="20.7109375" style="8" customWidth="1"/>
    <col min="12044" max="12044" width="11.7109375" style="8" bestFit="1" customWidth="1"/>
    <col min="12045" max="12045" width="14.28515625" style="8" bestFit="1" customWidth="1"/>
    <col min="12046" max="12046" width="11.85546875" style="8" customWidth="1"/>
    <col min="12047" max="12047" width="17.140625" style="8" customWidth="1"/>
    <col min="12048" max="12048" width="14.140625" style="8" customWidth="1"/>
    <col min="12049" max="12288" width="9.140625" style="8"/>
    <col min="12289" max="12289" width="3.7109375" style="8" customWidth="1"/>
    <col min="12290" max="12290" width="13.85546875" style="8" customWidth="1"/>
    <col min="12291" max="12291" width="39.7109375" style="8" customWidth="1"/>
    <col min="12292" max="12292" width="11.5703125" style="8" bestFit="1" customWidth="1"/>
    <col min="12293" max="12293" width="18.140625" style="8" customWidth="1"/>
    <col min="12294" max="12294" width="11.5703125" style="8" bestFit="1" customWidth="1"/>
    <col min="12295" max="12295" width="60.7109375" style="8" customWidth="1"/>
    <col min="12296" max="12296" width="17.140625" style="8" bestFit="1" customWidth="1"/>
    <col min="12297" max="12297" width="22.42578125" style="8" customWidth="1"/>
    <col min="12298" max="12298" width="15.5703125" style="8" bestFit="1" customWidth="1"/>
    <col min="12299" max="12299" width="20.7109375" style="8" customWidth="1"/>
    <col min="12300" max="12300" width="11.7109375" style="8" bestFit="1" customWidth="1"/>
    <col min="12301" max="12301" width="14.28515625" style="8" bestFit="1" customWidth="1"/>
    <col min="12302" max="12302" width="11.85546875" style="8" customWidth="1"/>
    <col min="12303" max="12303" width="17.140625" style="8" customWidth="1"/>
    <col min="12304" max="12304" width="14.140625" style="8" customWidth="1"/>
    <col min="12305" max="12544" width="9.140625" style="8"/>
    <col min="12545" max="12545" width="3.7109375" style="8" customWidth="1"/>
    <col min="12546" max="12546" width="13.85546875" style="8" customWidth="1"/>
    <col min="12547" max="12547" width="39.7109375" style="8" customWidth="1"/>
    <col min="12548" max="12548" width="11.5703125" style="8" bestFit="1" customWidth="1"/>
    <col min="12549" max="12549" width="18.140625" style="8" customWidth="1"/>
    <col min="12550" max="12550" width="11.5703125" style="8" bestFit="1" customWidth="1"/>
    <col min="12551" max="12551" width="60.7109375" style="8" customWidth="1"/>
    <col min="12552" max="12552" width="17.140625" style="8" bestFit="1" customWidth="1"/>
    <col min="12553" max="12553" width="22.42578125" style="8" customWidth="1"/>
    <col min="12554" max="12554" width="15.5703125" style="8" bestFit="1" customWidth="1"/>
    <col min="12555" max="12555" width="20.7109375" style="8" customWidth="1"/>
    <col min="12556" max="12556" width="11.7109375" style="8" bestFit="1" customWidth="1"/>
    <col min="12557" max="12557" width="14.28515625" style="8" bestFit="1" customWidth="1"/>
    <col min="12558" max="12558" width="11.85546875" style="8" customWidth="1"/>
    <col min="12559" max="12559" width="17.140625" style="8" customWidth="1"/>
    <col min="12560" max="12560" width="14.140625" style="8" customWidth="1"/>
    <col min="12561" max="12800" width="9.140625" style="8"/>
    <col min="12801" max="12801" width="3.7109375" style="8" customWidth="1"/>
    <col min="12802" max="12802" width="13.85546875" style="8" customWidth="1"/>
    <col min="12803" max="12803" width="39.7109375" style="8" customWidth="1"/>
    <col min="12804" max="12804" width="11.5703125" style="8" bestFit="1" customWidth="1"/>
    <col min="12805" max="12805" width="18.140625" style="8" customWidth="1"/>
    <col min="12806" max="12806" width="11.5703125" style="8" bestFit="1" customWidth="1"/>
    <col min="12807" max="12807" width="60.7109375" style="8" customWidth="1"/>
    <col min="12808" max="12808" width="17.140625" style="8" bestFit="1" customWidth="1"/>
    <col min="12809" max="12809" width="22.42578125" style="8" customWidth="1"/>
    <col min="12810" max="12810" width="15.5703125" style="8" bestFit="1" customWidth="1"/>
    <col min="12811" max="12811" width="20.7109375" style="8" customWidth="1"/>
    <col min="12812" max="12812" width="11.7109375" style="8" bestFit="1" customWidth="1"/>
    <col min="12813" max="12813" width="14.28515625" style="8" bestFit="1" customWidth="1"/>
    <col min="12814" max="12814" width="11.85546875" style="8" customWidth="1"/>
    <col min="12815" max="12815" width="17.140625" style="8" customWidth="1"/>
    <col min="12816" max="12816" width="14.140625" style="8" customWidth="1"/>
    <col min="12817" max="13056" width="9.140625" style="8"/>
    <col min="13057" max="13057" width="3.7109375" style="8" customWidth="1"/>
    <col min="13058" max="13058" width="13.85546875" style="8" customWidth="1"/>
    <col min="13059" max="13059" width="39.7109375" style="8" customWidth="1"/>
    <col min="13060" max="13060" width="11.5703125" style="8" bestFit="1" customWidth="1"/>
    <col min="13061" max="13061" width="18.140625" style="8" customWidth="1"/>
    <col min="13062" max="13062" width="11.5703125" style="8" bestFit="1" customWidth="1"/>
    <col min="13063" max="13063" width="60.7109375" style="8" customWidth="1"/>
    <col min="13064" max="13064" width="17.140625" style="8" bestFit="1" customWidth="1"/>
    <col min="13065" max="13065" width="22.42578125" style="8" customWidth="1"/>
    <col min="13066" max="13066" width="15.5703125" style="8" bestFit="1" customWidth="1"/>
    <col min="13067" max="13067" width="20.7109375" style="8" customWidth="1"/>
    <col min="13068" max="13068" width="11.7109375" style="8" bestFit="1" customWidth="1"/>
    <col min="13069" max="13069" width="14.28515625" style="8" bestFit="1" customWidth="1"/>
    <col min="13070" max="13070" width="11.85546875" style="8" customWidth="1"/>
    <col min="13071" max="13071" width="17.140625" style="8" customWidth="1"/>
    <col min="13072" max="13072" width="14.140625" style="8" customWidth="1"/>
    <col min="13073" max="13312" width="9.140625" style="8"/>
    <col min="13313" max="13313" width="3.7109375" style="8" customWidth="1"/>
    <col min="13314" max="13314" width="13.85546875" style="8" customWidth="1"/>
    <col min="13315" max="13315" width="39.7109375" style="8" customWidth="1"/>
    <col min="13316" max="13316" width="11.5703125" style="8" bestFit="1" customWidth="1"/>
    <col min="13317" max="13317" width="18.140625" style="8" customWidth="1"/>
    <col min="13318" max="13318" width="11.5703125" style="8" bestFit="1" customWidth="1"/>
    <col min="13319" max="13319" width="60.7109375" style="8" customWidth="1"/>
    <col min="13320" max="13320" width="17.140625" style="8" bestFit="1" customWidth="1"/>
    <col min="13321" max="13321" width="22.42578125" style="8" customWidth="1"/>
    <col min="13322" max="13322" width="15.5703125" style="8" bestFit="1" customWidth="1"/>
    <col min="13323" max="13323" width="20.7109375" style="8" customWidth="1"/>
    <col min="13324" max="13324" width="11.7109375" style="8" bestFit="1" customWidth="1"/>
    <col min="13325" max="13325" width="14.28515625" style="8" bestFit="1" customWidth="1"/>
    <col min="13326" max="13326" width="11.85546875" style="8" customWidth="1"/>
    <col min="13327" max="13327" width="17.140625" style="8" customWidth="1"/>
    <col min="13328" max="13328" width="14.140625" style="8" customWidth="1"/>
    <col min="13329" max="13568" width="9.140625" style="8"/>
    <col min="13569" max="13569" width="3.7109375" style="8" customWidth="1"/>
    <col min="13570" max="13570" width="13.85546875" style="8" customWidth="1"/>
    <col min="13571" max="13571" width="39.7109375" style="8" customWidth="1"/>
    <col min="13572" max="13572" width="11.5703125" style="8" bestFit="1" customWidth="1"/>
    <col min="13573" max="13573" width="18.140625" style="8" customWidth="1"/>
    <col min="13574" max="13574" width="11.5703125" style="8" bestFit="1" customWidth="1"/>
    <col min="13575" max="13575" width="60.7109375" style="8" customWidth="1"/>
    <col min="13576" max="13576" width="17.140625" style="8" bestFit="1" customWidth="1"/>
    <col min="13577" max="13577" width="22.42578125" style="8" customWidth="1"/>
    <col min="13578" max="13578" width="15.5703125" style="8" bestFit="1" customWidth="1"/>
    <col min="13579" max="13579" width="20.7109375" style="8" customWidth="1"/>
    <col min="13580" max="13580" width="11.7109375" style="8" bestFit="1" customWidth="1"/>
    <col min="13581" max="13581" width="14.28515625" style="8" bestFit="1" customWidth="1"/>
    <col min="13582" max="13582" width="11.85546875" style="8" customWidth="1"/>
    <col min="13583" max="13583" width="17.140625" style="8" customWidth="1"/>
    <col min="13584" max="13584" width="14.140625" style="8" customWidth="1"/>
    <col min="13585" max="13824" width="9.140625" style="8"/>
    <col min="13825" max="13825" width="3.7109375" style="8" customWidth="1"/>
    <col min="13826" max="13826" width="13.85546875" style="8" customWidth="1"/>
    <col min="13827" max="13827" width="39.7109375" style="8" customWidth="1"/>
    <col min="13828" max="13828" width="11.5703125" style="8" bestFit="1" customWidth="1"/>
    <col min="13829" max="13829" width="18.140625" style="8" customWidth="1"/>
    <col min="13830" max="13830" width="11.5703125" style="8" bestFit="1" customWidth="1"/>
    <col min="13831" max="13831" width="60.7109375" style="8" customWidth="1"/>
    <col min="13832" max="13832" width="17.140625" style="8" bestFit="1" customWidth="1"/>
    <col min="13833" max="13833" width="22.42578125" style="8" customWidth="1"/>
    <col min="13834" max="13834" width="15.5703125" style="8" bestFit="1" customWidth="1"/>
    <col min="13835" max="13835" width="20.7109375" style="8" customWidth="1"/>
    <col min="13836" max="13836" width="11.7109375" style="8" bestFit="1" customWidth="1"/>
    <col min="13837" max="13837" width="14.28515625" style="8" bestFit="1" customWidth="1"/>
    <col min="13838" max="13838" width="11.85546875" style="8" customWidth="1"/>
    <col min="13839" max="13839" width="17.140625" style="8" customWidth="1"/>
    <col min="13840" max="13840" width="14.140625" style="8" customWidth="1"/>
    <col min="13841" max="14080" width="9.140625" style="8"/>
    <col min="14081" max="14081" width="3.7109375" style="8" customWidth="1"/>
    <col min="14082" max="14082" width="13.85546875" style="8" customWidth="1"/>
    <col min="14083" max="14083" width="39.7109375" style="8" customWidth="1"/>
    <col min="14084" max="14084" width="11.5703125" style="8" bestFit="1" customWidth="1"/>
    <col min="14085" max="14085" width="18.140625" style="8" customWidth="1"/>
    <col min="14086" max="14086" width="11.5703125" style="8" bestFit="1" customWidth="1"/>
    <col min="14087" max="14087" width="60.7109375" style="8" customWidth="1"/>
    <col min="14088" max="14088" width="17.140625" style="8" bestFit="1" customWidth="1"/>
    <col min="14089" max="14089" width="22.42578125" style="8" customWidth="1"/>
    <col min="14090" max="14090" width="15.5703125" style="8" bestFit="1" customWidth="1"/>
    <col min="14091" max="14091" width="20.7109375" style="8" customWidth="1"/>
    <col min="14092" max="14092" width="11.7109375" style="8" bestFit="1" customWidth="1"/>
    <col min="14093" max="14093" width="14.28515625" style="8" bestFit="1" customWidth="1"/>
    <col min="14094" max="14094" width="11.85546875" style="8" customWidth="1"/>
    <col min="14095" max="14095" width="17.140625" style="8" customWidth="1"/>
    <col min="14096" max="14096" width="14.140625" style="8" customWidth="1"/>
    <col min="14097" max="14336" width="9.140625" style="8"/>
    <col min="14337" max="14337" width="3.7109375" style="8" customWidth="1"/>
    <col min="14338" max="14338" width="13.85546875" style="8" customWidth="1"/>
    <col min="14339" max="14339" width="39.7109375" style="8" customWidth="1"/>
    <col min="14340" max="14340" width="11.5703125" style="8" bestFit="1" customWidth="1"/>
    <col min="14341" max="14341" width="18.140625" style="8" customWidth="1"/>
    <col min="14342" max="14342" width="11.5703125" style="8" bestFit="1" customWidth="1"/>
    <col min="14343" max="14343" width="60.7109375" style="8" customWidth="1"/>
    <col min="14344" max="14344" width="17.140625" style="8" bestFit="1" customWidth="1"/>
    <col min="14345" max="14345" width="22.42578125" style="8" customWidth="1"/>
    <col min="14346" max="14346" width="15.5703125" style="8" bestFit="1" customWidth="1"/>
    <col min="14347" max="14347" width="20.7109375" style="8" customWidth="1"/>
    <col min="14348" max="14348" width="11.7109375" style="8" bestFit="1" customWidth="1"/>
    <col min="14349" max="14349" width="14.28515625" style="8" bestFit="1" customWidth="1"/>
    <col min="14350" max="14350" width="11.85546875" style="8" customWidth="1"/>
    <col min="14351" max="14351" width="17.140625" style="8" customWidth="1"/>
    <col min="14352" max="14352" width="14.140625" style="8" customWidth="1"/>
    <col min="14353" max="14592" width="9.140625" style="8"/>
    <col min="14593" max="14593" width="3.7109375" style="8" customWidth="1"/>
    <col min="14594" max="14594" width="13.85546875" style="8" customWidth="1"/>
    <col min="14595" max="14595" width="39.7109375" style="8" customWidth="1"/>
    <col min="14596" max="14596" width="11.5703125" style="8" bestFit="1" customWidth="1"/>
    <col min="14597" max="14597" width="18.140625" style="8" customWidth="1"/>
    <col min="14598" max="14598" width="11.5703125" style="8" bestFit="1" customWidth="1"/>
    <col min="14599" max="14599" width="60.7109375" style="8" customWidth="1"/>
    <col min="14600" max="14600" width="17.140625" style="8" bestFit="1" customWidth="1"/>
    <col min="14601" max="14601" width="22.42578125" style="8" customWidth="1"/>
    <col min="14602" max="14602" width="15.5703125" style="8" bestFit="1" customWidth="1"/>
    <col min="14603" max="14603" width="20.7109375" style="8" customWidth="1"/>
    <col min="14604" max="14604" width="11.7109375" style="8" bestFit="1" customWidth="1"/>
    <col min="14605" max="14605" width="14.28515625" style="8" bestFit="1" customWidth="1"/>
    <col min="14606" max="14606" width="11.85546875" style="8" customWidth="1"/>
    <col min="14607" max="14607" width="17.140625" style="8" customWidth="1"/>
    <col min="14608" max="14608" width="14.140625" style="8" customWidth="1"/>
    <col min="14609" max="14848" width="9.140625" style="8"/>
    <col min="14849" max="14849" width="3.7109375" style="8" customWidth="1"/>
    <col min="14850" max="14850" width="13.85546875" style="8" customWidth="1"/>
    <col min="14851" max="14851" width="39.7109375" style="8" customWidth="1"/>
    <col min="14852" max="14852" width="11.5703125" style="8" bestFit="1" customWidth="1"/>
    <col min="14853" max="14853" width="18.140625" style="8" customWidth="1"/>
    <col min="14854" max="14854" width="11.5703125" style="8" bestFit="1" customWidth="1"/>
    <col min="14855" max="14855" width="60.7109375" style="8" customWidth="1"/>
    <col min="14856" max="14856" width="17.140625" style="8" bestFit="1" customWidth="1"/>
    <col min="14857" max="14857" width="22.42578125" style="8" customWidth="1"/>
    <col min="14858" max="14858" width="15.5703125" style="8" bestFit="1" customWidth="1"/>
    <col min="14859" max="14859" width="20.7109375" style="8" customWidth="1"/>
    <col min="14860" max="14860" width="11.7109375" style="8" bestFit="1" customWidth="1"/>
    <col min="14861" max="14861" width="14.28515625" style="8" bestFit="1" customWidth="1"/>
    <col min="14862" max="14862" width="11.85546875" style="8" customWidth="1"/>
    <col min="14863" max="14863" width="17.140625" style="8" customWidth="1"/>
    <col min="14864" max="14864" width="14.140625" style="8" customWidth="1"/>
    <col min="14865" max="15104" width="9.140625" style="8"/>
    <col min="15105" max="15105" width="3.7109375" style="8" customWidth="1"/>
    <col min="15106" max="15106" width="13.85546875" style="8" customWidth="1"/>
    <col min="15107" max="15107" width="39.7109375" style="8" customWidth="1"/>
    <col min="15108" max="15108" width="11.5703125" style="8" bestFit="1" customWidth="1"/>
    <col min="15109" max="15109" width="18.140625" style="8" customWidth="1"/>
    <col min="15110" max="15110" width="11.5703125" style="8" bestFit="1" customWidth="1"/>
    <col min="15111" max="15111" width="60.7109375" style="8" customWidth="1"/>
    <col min="15112" max="15112" width="17.140625" style="8" bestFit="1" customWidth="1"/>
    <col min="15113" max="15113" width="22.42578125" style="8" customWidth="1"/>
    <col min="15114" max="15114" width="15.5703125" style="8" bestFit="1" customWidth="1"/>
    <col min="15115" max="15115" width="20.7109375" style="8" customWidth="1"/>
    <col min="15116" max="15116" width="11.7109375" style="8" bestFit="1" customWidth="1"/>
    <col min="15117" max="15117" width="14.28515625" style="8" bestFit="1" customWidth="1"/>
    <col min="15118" max="15118" width="11.85546875" style="8" customWidth="1"/>
    <col min="15119" max="15119" width="17.140625" style="8" customWidth="1"/>
    <col min="15120" max="15120" width="14.140625" style="8" customWidth="1"/>
    <col min="15121" max="15360" width="9.140625" style="8"/>
    <col min="15361" max="15361" width="3.7109375" style="8" customWidth="1"/>
    <col min="15362" max="15362" width="13.85546875" style="8" customWidth="1"/>
    <col min="15363" max="15363" width="39.7109375" style="8" customWidth="1"/>
    <col min="15364" max="15364" width="11.5703125" style="8" bestFit="1" customWidth="1"/>
    <col min="15365" max="15365" width="18.140625" style="8" customWidth="1"/>
    <col min="15366" max="15366" width="11.5703125" style="8" bestFit="1" customWidth="1"/>
    <col min="15367" max="15367" width="60.7109375" style="8" customWidth="1"/>
    <col min="15368" max="15368" width="17.140625" style="8" bestFit="1" customWidth="1"/>
    <col min="15369" max="15369" width="22.42578125" style="8" customWidth="1"/>
    <col min="15370" max="15370" width="15.5703125" style="8" bestFit="1" customWidth="1"/>
    <col min="15371" max="15371" width="20.7109375" style="8" customWidth="1"/>
    <col min="15372" max="15372" width="11.7109375" style="8" bestFit="1" customWidth="1"/>
    <col min="15373" max="15373" width="14.28515625" style="8" bestFit="1" customWidth="1"/>
    <col min="15374" max="15374" width="11.85546875" style="8" customWidth="1"/>
    <col min="15375" max="15375" width="17.140625" style="8" customWidth="1"/>
    <col min="15376" max="15376" width="14.140625" style="8" customWidth="1"/>
    <col min="15377" max="15616" width="9.140625" style="8"/>
    <col min="15617" max="15617" width="3.7109375" style="8" customWidth="1"/>
    <col min="15618" max="15618" width="13.85546875" style="8" customWidth="1"/>
    <col min="15619" max="15619" width="39.7109375" style="8" customWidth="1"/>
    <col min="15620" max="15620" width="11.5703125" style="8" bestFit="1" customWidth="1"/>
    <col min="15621" max="15621" width="18.140625" style="8" customWidth="1"/>
    <col min="15622" max="15622" width="11.5703125" style="8" bestFit="1" customWidth="1"/>
    <col min="15623" max="15623" width="60.7109375" style="8" customWidth="1"/>
    <col min="15624" max="15624" width="17.140625" style="8" bestFit="1" customWidth="1"/>
    <col min="15625" max="15625" width="22.42578125" style="8" customWidth="1"/>
    <col min="15626" max="15626" width="15.5703125" style="8" bestFit="1" customWidth="1"/>
    <col min="15627" max="15627" width="20.7109375" style="8" customWidth="1"/>
    <col min="15628" max="15628" width="11.7109375" style="8" bestFit="1" customWidth="1"/>
    <col min="15629" max="15629" width="14.28515625" style="8" bestFit="1" customWidth="1"/>
    <col min="15630" max="15630" width="11.85546875" style="8" customWidth="1"/>
    <col min="15631" max="15631" width="17.140625" style="8" customWidth="1"/>
    <col min="15632" max="15632" width="14.140625" style="8" customWidth="1"/>
    <col min="15633" max="15872" width="9.140625" style="8"/>
    <col min="15873" max="15873" width="3.7109375" style="8" customWidth="1"/>
    <col min="15874" max="15874" width="13.85546875" style="8" customWidth="1"/>
    <col min="15875" max="15875" width="39.7109375" style="8" customWidth="1"/>
    <col min="15876" max="15876" width="11.5703125" style="8" bestFit="1" customWidth="1"/>
    <col min="15877" max="15877" width="18.140625" style="8" customWidth="1"/>
    <col min="15878" max="15878" width="11.5703125" style="8" bestFit="1" customWidth="1"/>
    <col min="15879" max="15879" width="60.7109375" style="8" customWidth="1"/>
    <col min="15880" max="15880" width="17.140625" style="8" bestFit="1" customWidth="1"/>
    <col min="15881" max="15881" width="22.42578125" style="8" customWidth="1"/>
    <col min="15882" max="15882" width="15.5703125" style="8" bestFit="1" customWidth="1"/>
    <col min="15883" max="15883" width="20.7109375" style="8" customWidth="1"/>
    <col min="15884" max="15884" width="11.7109375" style="8" bestFit="1" customWidth="1"/>
    <col min="15885" max="15885" width="14.28515625" style="8" bestFit="1" customWidth="1"/>
    <col min="15886" max="15886" width="11.85546875" style="8" customWidth="1"/>
    <col min="15887" max="15887" width="17.140625" style="8" customWidth="1"/>
    <col min="15888" max="15888" width="14.140625" style="8" customWidth="1"/>
    <col min="15889" max="16128" width="9.140625" style="8"/>
    <col min="16129" max="16129" width="3.7109375" style="8" customWidth="1"/>
    <col min="16130" max="16130" width="13.85546875" style="8" customWidth="1"/>
    <col min="16131" max="16131" width="39.7109375" style="8" customWidth="1"/>
    <col min="16132" max="16132" width="11.5703125" style="8" bestFit="1" customWidth="1"/>
    <col min="16133" max="16133" width="18.140625" style="8" customWidth="1"/>
    <col min="16134" max="16134" width="11.5703125" style="8" bestFit="1" customWidth="1"/>
    <col min="16135" max="16135" width="60.7109375" style="8" customWidth="1"/>
    <col min="16136" max="16136" width="17.140625" style="8" bestFit="1" customWidth="1"/>
    <col min="16137" max="16137" width="22.42578125" style="8" customWidth="1"/>
    <col min="16138" max="16138" width="15.5703125" style="8" bestFit="1" customWidth="1"/>
    <col min="16139" max="16139" width="20.7109375" style="8" customWidth="1"/>
    <col min="16140" max="16140" width="11.7109375" style="8" bestFit="1" customWidth="1"/>
    <col min="16141" max="16141" width="14.28515625" style="8" bestFit="1" customWidth="1"/>
    <col min="16142" max="16142" width="11.85546875" style="8" customWidth="1"/>
    <col min="16143" max="16143" width="17.140625" style="8" customWidth="1"/>
    <col min="16144" max="16144" width="14.140625" style="8" customWidth="1"/>
    <col min="16145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3</v>
      </c>
      <c r="C2" s="11" t="s">
        <v>4</v>
      </c>
    </row>
    <row r="3" spans="2:13" ht="20.100000000000001" customHeight="1" x14ac:dyDescent="0.2">
      <c r="B3" s="12" t="s">
        <v>5</v>
      </c>
      <c r="C3" s="79" t="s">
        <v>6</v>
      </c>
    </row>
    <row r="4" spans="2:13" ht="20.100000000000001" customHeight="1" x14ac:dyDescent="0.2">
      <c r="B4" s="80" t="s">
        <v>7</v>
      </c>
      <c r="C4" s="81" t="s">
        <v>66</v>
      </c>
    </row>
    <row r="5" spans="2:13" ht="20.100000000000001" customHeight="1" x14ac:dyDescent="0.2">
      <c r="B5" s="12" t="s">
        <v>67</v>
      </c>
      <c r="C5" s="82" t="s">
        <v>74</v>
      </c>
    </row>
    <row r="6" spans="2:13" ht="20.100000000000001" customHeight="1" x14ac:dyDescent="0.2">
      <c r="B6" s="12" t="s">
        <v>8</v>
      </c>
      <c r="C6" s="83" t="s">
        <v>68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s="3" customFormat="1" ht="17.25" x14ac:dyDescent="0.2">
      <c r="B8" s="5"/>
      <c r="C8" s="5"/>
      <c r="D8" s="5"/>
      <c r="E8" s="5"/>
      <c r="F8" s="5"/>
      <c r="G8" s="5"/>
      <c r="H8" s="5"/>
      <c r="I8" s="6" t="s">
        <v>31</v>
      </c>
      <c r="J8" s="7"/>
      <c r="K8" s="7"/>
      <c r="L8" s="84"/>
      <c r="M8" s="85" t="s">
        <v>31</v>
      </c>
    </row>
    <row r="9" spans="2:13" s="3" customFormat="1" ht="17.25" x14ac:dyDescent="0.2">
      <c r="B9" s="149" t="s">
        <v>69</v>
      </c>
      <c r="C9" s="149"/>
      <c r="I9" s="53"/>
      <c r="J9" s="53"/>
      <c r="K9" s="53"/>
      <c r="L9" s="2"/>
      <c r="M9" s="86"/>
    </row>
    <row r="10" spans="2:13" s="2" customFormat="1" ht="15.75" x14ac:dyDescent="0.2">
      <c r="I10" s="57"/>
      <c r="J10" s="57"/>
      <c r="K10" s="57"/>
      <c r="M10" s="86"/>
    </row>
    <row r="11" spans="2:13" s="2" customFormat="1" ht="12.75" customHeight="1" x14ac:dyDescent="0.2">
      <c r="B11" s="133" t="s">
        <v>32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</row>
    <row r="12" spans="2:13" ht="25.5" x14ac:dyDescent="0.2">
      <c r="B12" s="134" t="s">
        <v>9</v>
      </c>
      <c r="C12" s="135"/>
      <c r="D12" s="15" t="s">
        <v>10</v>
      </c>
      <c r="E12" s="15" t="s">
        <v>11</v>
      </c>
      <c r="F12" s="14" t="s">
        <v>12</v>
      </c>
      <c r="G12" s="15" t="s">
        <v>13</v>
      </c>
      <c r="H12" s="14" t="s">
        <v>14</v>
      </c>
      <c r="I12" s="16" t="s">
        <v>15</v>
      </c>
      <c r="J12" s="17" t="s">
        <v>16</v>
      </c>
      <c r="K12" s="15" t="s">
        <v>17</v>
      </c>
      <c r="L12" s="15" t="s">
        <v>18</v>
      </c>
      <c r="M12" s="15" t="s">
        <v>19</v>
      </c>
    </row>
    <row r="13" spans="2:13" ht="15.75" customHeight="1" x14ac:dyDescent="0.2">
      <c r="B13" s="136" t="s">
        <v>89</v>
      </c>
      <c r="C13" s="137"/>
      <c r="D13" s="138">
        <v>45809</v>
      </c>
      <c r="E13" s="150"/>
      <c r="F13" s="21" t="s">
        <v>89</v>
      </c>
      <c r="G13" s="19" t="s">
        <v>21</v>
      </c>
      <c r="H13" s="20" t="s">
        <v>22</v>
      </c>
      <c r="I13" s="20">
        <v>10</v>
      </c>
      <c r="J13" s="18">
        <v>0.375</v>
      </c>
      <c r="K13" s="25" t="s">
        <v>88</v>
      </c>
      <c r="L13" s="28">
        <v>2592</v>
      </c>
      <c r="M13" s="30">
        <f>L13*J13*I13</f>
        <v>9720</v>
      </c>
    </row>
    <row r="14" spans="2:13" ht="15.75" customHeight="1" x14ac:dyDescent="0.2">
      <c r="B14" s="136" t="s">
        <v>20</v>
      </c>
      <c r="C14" s="137"/>
      <c r="D14" s="140"/>
      <c r="E14" s="151"/>
      <c r="F14" s="21" t="s">
        <v>20</v>
      </c>
      <c r="G14" s="19" t="s">
        <v>24</v>
      </c>
      <c r="H14" s="20" t="s">
        <v>25</v>
      </c>
      <c r="I14" s="20">
        <v>70</v>
      </c>
      <c r="J14" s="18">
        <v>0.375</v>
      </c>
      <c r="K14" s="25" t="s">
        <v>23</v>
      </c>
      <c r="L14" s="29">
        <v>1595.28</v>
      </c>
      <c r="M14" s="30">
        <f>L14*J14*I14</f>
        <v>41876.1</v>
      </c>
    </row>
    <row r="15" spans="2:13" ht="15.75" customHeight="1" x14ac:dyDescent="0.2">
      <c r="B15" s="136" t="s">
        <v>89</v>
      </c>
      <c r="C15" s="137"/>
      <c r="D15" s="140"/>
      <c r="E15" s="151"/>
      <c r="F15" s="21" t="s">
        <v>20</v>
      </c>
      <c r="G15" s="19" t="s">
        <v>34</v>
      </c>
      <c r="H15" s="20" t="s">
        <v>22</v>
      </c>
      <c r="I15" s="20">
        <v>50</v>
      </c>
      <c r="J15" s="18">
        <v>0.375</v>
      </c>
      <c r="K15" s="25" t="s">
        <v>88</v>
      </c>
      <c r="L15" s="99">
        <v>2592</v>
      </c>
      <c r="M15" s="30">
        <f>L15*J15*I15</f>
        <v>48600</v>
      </c>
    </row>
    <row r="16" spans="2:13" ht="15.75" customHeight="1" x14ac:dyDescent="0.2">
      <c r="B16" s="136" t="s">
        <v>20</v>
      </c>
      <c r="C16" s="137"/>
      <c r="D16" s="140"/>
      <c r="E16" s="151"/>
      <c r="F16" s="21" t="s">
        <v>20</v>
      </c>
      <c r="G16" s="19" t="s">
        <v>64</v>
      </c>
      <c r="H16" s="20" t="s">
        <v>25</v>
      </c>
      <c r="I16" s="20">
        <v>8</v>
      </c>
      <c r="J16" s="18">
        <v>0.375</v>
      </c>
      <c r="K16" s="25" t="s">
        <v>23</v>
      </c>
      <c r="L16" s="87">
        <v>684.02</v>
      </c>
      <c r="M16" s="30">
        <f>L16*J16*I16</f>
        <v>2052.06</v>
      </c>
    </row>
    <row r="17" spans="2:13" ht="15.75" x14ac:dyDescent="0.2">
      <c r="B17" s="136" t="s">
        <v>20</v>
      </c>
      <c r="C17" s="137"/>
      <c r="D17" s="140"/>
      <c r="E17" s="151"/>
      <c r="F17" s="21" t="s">
        <v>20</v>
      </c>
      <c r="G17" s="19" t="s">
        <v>33</v>
      </c>
      <c r="H17" s="20" t="s">
        <v>28</v>
      </c>
      <c r="I17" s="20">
        <v>100</v>
      </c>
      <c r="J17" s="18">
        <v>1</v>
      </c>
      <c r="K17" s="25" t="s">
        <v>23</v>
      </c>
      <c r="L17" s="29">
        <v>684.02</v>
      </c>
      <c r="M17" s="30">
        <f>L17*J17*I17</f>
        <v>68402</v>
      </c>
    </row>
    <row r="18" spans="2:13" ht="15.75" x14ac:dyDescent="0.2">
      <c r="B18" s="136" t="s">
        <v>20</v>
      </c>
      <c r="C18" s="137"/>
      <c r="D18" s="142"/>
      <c r="E18" s="152"/>
      <c r="F18" s="21" t="s">
        <v>20</v>
      </c>
      <c r="G18" s="19" t="s">
        <v>90</v>
      </c>
      <c r="H18" s="20" t="s">
        <v>28</v>
      </c>
      <c r="I18" s="100">
        <f>E27</f>
        <v>20</v>
      </c>
      <c r="J18" s="18">
        <v>1</v>
      </c>
      <c r="K18" s="25" t="s">
        <v>23</v>
      </c>
      <c r="L18" s="29">
        <v>684.02</v>
      </c>
      <c r="M18" s="97">
        <v>0</v>
      </c>
    </row>
    <row r="19" spans="2:13" ht="18.75" x14ac:dyDescent="0.2">
      <c r="B19" s="144" t="s">
        <v>29</v>
      </c>
      <c r="C19" s="145"/>
      <c r="D19" s="145"/>
      <c r="E19" s="145"/>
      <c r="F19" s="145"/>
      <c r="G19" s="145"/>
      <c r="H19" s="146"/>
      <c r="I19" s="22">
        <f>SUM(I13:I18)</f>
        <v>258</v>
      </c>
      <c r="J19" s="23"/>
      <c r="K19" s="23"/>
      <c r="L19" s="22" t="s">
        <v>30</v>
      </c>
      <c r="M19" s="24">
        <f>M17+M15+M14+M13+M16</f>
        <v>170650.16</v>
      </c>
    </row>
    <row r="20" spans="2:13" ht="18.75" x14ac:dyDescent="0.2">
      <c r="L20" s="22" t="s">
        <v>77</v>
      </c>
      <c r="M20" s="88">
        <v>0.79</v>
      </c>
    </row>
    <row r="21" spans="2:13" ht="18.75" x14ac:dyDescent="0.2">
      <c r="L21" s="22" t="s">
        <v>35</v>
      </c>
      <c r="M21" s="24">
        <f>(M19)*(1-M20)</f>
        <v>35836.533599999995</v>
      </c>
    </row>
    <row r="22" spans="2:13" ht="17.25" customHeight="1" x14ac:dyDescent="0.2"/>
    <row r="24" spans="2:13" ht="12.75" customHeight="1" x14ac:dyDescent="0.2">
      <c r="B24" s="132" t="s">
        <v>91</v>
      </c>
      <c r="C24" s="132"/>
      <c r="D24" s="132"/>
      <c r="E24" s="132"/>
      <c r="F24" s="132"/>
    </row>
    <row r="25" spans="2:13" x14ac:dyDescent="0.2">
      <c r="B25" s="73" t="s">
        <v>9</v>
      </c>
      <c r="C25" s="73" t="s">
        <v>84</v>
      </c>
      <c r="D25" s="73" t="s">
        <v>51</v>
      </c>
      <c r="E25" s="73" t="s">
        <v>52</v>
      </c>
      <c r="F25" s="73" t="s">
        <v>53</v>
      </c>
    </row>
    <row r="26" spans="2:13" ht="15.75" x14ac:dyDescent="0.2">
      <c r="B26" s="62" t="s">
        <v>23</v>
      </c>
      <c r="C26" s="63">
        <v>684.02</v>
      </c>
      <c r="D26" s="64">
        <v>1</v>
      </c>
      <c r="E26" s="63">
        <v>20</v>
      </c>
      <c r="F26" s="63">
        <f>C26*D26*E26</f>
        <v>13680.4</v>
      </c>
    </row>
    <row r="27" spans="2:13" ht="21" x14ac:dyDescent="0.2">
      <c r="B27" s="74" t="s">
        <v>30</v>
      </c>
      <c r="C27" s="74"/>
      <c r="D27" s="74"/>
      <c r="E27" s="75">
        <f>SUM(E26:E26)</f>
        <v>20</v>
      </c>
      <c r="F27" s="76">
        <f>SUM(F26:F26)</f>
        <v>13680.4</v>
      </c>
    </row>
    <row r="29" spans="2:13" ht="18.75" x14ac:dyDescent="0.2">
      <c r="B29" s="92" t="s">
        <v>81</v>
      </c>
      <c r="C29" s="92"/>
      <c r="D29" s="93"/>
    </row>
    <row r="31" spans="2:13" ht="15.75" x14ac:dyDescent="0.25">
      <c r="B31" s="182" t="s">
        <v>110</v>
      </c>
    </row>
    <row r="36" ht="12.75" customHeight="1" x14ac:dyDescent="0.2"/>
  </sheetData>
  <mergeCells count="12">
    <mergeCell ref="B24:F24"/>
    <mergeCell ref="D13:E18"/>
    <mergeCell ref="B19:H19"/>
    <mergeCell ref="B14:C14"/>
    <mergeCell ref="B15:C15"/>
    <mergeCell ref="B18:C18"/>
    <mergeCell ref="B16:C16"/>
    <mergeCell ref="B9:C9"/>
    <mergeCell ref="B11:M11"/>
    <mergeCell ref="B12:C12"/>
    <mergeCell ref="B13:C13"/>
    <mergeCell ref="B17:C17"/>
  </mergeCells>
  <printOptions horizontalCentered="1"/>
  <pageMargins left="0" right="0" top="0.78740157480314965" bottom="0.78740157480314965" header="0.31496062992125984" footer="0.31496062992125984"/>
  <pageSetup scale="53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68"/>
  <sheetViews>
    <sheetView showGridLines="0" tabSelected="1" zoomScale="70" zoomScaleNormal="70" workbookViewId="0">
      <selection activeCell="H34" sqref="H34"/>
    </sheetView>
  </sheetViews>
  <sheetFormatPr defaultColWidth="9.140625" defaultRowHeight="12.75" x14ac:dyDescent="0.2"/>
  <cols>
    <col min="1" max="1" width="3.7109375" style="8" customWidth="1"/>
    <col min="2" max="2" width="26.140625" style="8" customWidth="1"/>
    <col min="3" max="3" width="30.42578125" style="8" customWidth="1"/>
    <col min="4" max="4" width="12.5703125" style="8" customWidth="1"/>
    <col min="5" max="5" width="22" style="8" customWidth="1"/>
    <col min="6" max="6" width="15.7109375" style="8" customWidth="1"/>
    <col min="7" max="7" width="53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5.7109375" style="8" customWidth="1"/>
    <col min="13" max="13" width="28.71093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3</v>
      </c>
      <c r="C2" s="11" t="s">
        <v>4</v>
      </c>
    </row>
    <row r="3" spans="2:13" ht="20.100000000000001" customHeight="1" x14ac:dyDescent="0.2">
      <c r="B3" s="12" t="s">
        <v>5</v>
      </c>
      <c r="C3" s="79" t="s">
        <v>6</v>
      </c>
    </row>
    <row r="4" spans="2:13" ht="20.100000000000001" customHeight="1" x14ac:dyDescent="0.2">
      <c r="B4" s="80" t="s">
        <v>7</v>
      </c>
      <c r="C4" s="81" t="s">
        <v>2</v>
      </c>
    </row>
    <row r="5" spans="2:13" ht="20.100000000000001" customHeight="1" x14ac:dyDescent="0.35">
      <c r="B5" s="12" t="s">
        <v>67</v>
      </c>
      <c r="C5" s="82"/>
      <c r="G5" s="31"/>
    </row>
    <row r="6" spans="2:13" ht="20.100000000000001" customHeight="1" x14ac:dyDescent="0.2">
      <c r="B6" s="12" t="s">
        <v>8</v>
      </c>
      <c r="C6" s="83" t="s">
        <v>72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ht="20.100000000000001" customHeight="1" x14ac:dyDescent="0.2">
      <c r="B8" s="154"/>
      <c r="C8" s="154"/>
    </row>
    <row r="9" spans="2:13" s="2" customFormat="1" ht="39.950000000000003" customHeight="1" x14ac:dyDescent="0.2">
      <c r="B9" s="133" t="s">
        <v>103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</row>
    <row r="10" spans="2:13" s="4" customFormat="1" ht="27.75" customHeight="1" x14ac:dyDescent="0.2">
      <c r="B10" s="134" t="s">
        <v>9</v>
      </c>
      <c r="C10" s="135"/>
      <c r="D10" s="34" t="s">
        <v>10</v>
      </c>
      <c r="E10" s="34" t="s">
        <v>11</v>
      </c>
      <c r="F10" s="14" t="s">
        <v>12</v>
      </c>
      <c r="G10" s="15" t="s">
        <v>13</v>
      </c>
      <c r="H10" s="14" t="s">
        <v>14</v>
      </c>
      <c r="I10" s="16" t="s">
        <v>15</v>
      </c>
      <c r="J10" s="17" t="s">
        <v>16</v>
      </c>
      <c r="K10" s="15" t="s">
        <v>17</v>
      </c>
      <c r="L10" s="15" t="s">
        <v>18</v>
      </c>
      <c r="M10" s="15" t="s">
        <v>19</v>
      </c>
    </row>
    <row r="11" spans="2:13" s="1" customFormat="1" ht="15.95" customHeight="1" x14ac:dyDescent="0.2">
      <c r="B11" s="136" t="s">
        <v>20</v>
      </c>
      <c r="C11" s="156"/>
      <c r="D11" s="157"/>
      <c r="E11" s="158"/>
      <c r="F11" s="77"/>
      <c r="G11" s="19" t="s">
        <v>21</v>
      </c>
      <c r="H11" s="20" t="s">
        <v>25</v>
      </c>
      <c r="I11" s="20">
        <v>5</v>
      </c>
      <c r="J11" s="18">
        <v>0.375</v>
      </c>
      <c r="K11" s="25" t="s">
        <v>108</v>
      </c>
      <c r="L11" s="28">
        <v>1334.46</v>
      </c>
      <c r="M11" s="30">
        <f t="shared" ref="M11:M15" si="0">L11*J11*I11</f>
        <v>2502.1125000000002</v>
      </c>
    </row>
    <row r="12" spans="2:13" s="1" customFormat="1" ht="15.95" customHeight="1" x14ac:dyDescent="0.2">
      <c r="B12" s="147" t="s">
        <v>87</v>
      </c>
      <c r="C12" s="155"/>
      <c r="D12" s="157"/>
      <c r="E12" s="158"/>
      <c r="F12" s="122"/>
      <c r="G12" s="19" t="s">
        <v>102</v>
      </c>
      <c r="H12" s="20" t="s">
        <v>25</v>
      </c>
      <c r="I12" s="20">
        <v>3</v>
      </c>
      <c r="J12" s="18">
        <v>0.375</v>
      </c>
      <c r="K12" s="25" t="s">
        <v>108</v>
      </c>
      <c r="L12" s="28">
        <v>1334.46</v>
      </c>
      <c r="M12" s="30">
        <f t="shared" si="0"/>
        <v>1501.2674999999999</v>
      </c>
    </row>
    <row r="13" spans="2:13" s="1" customFormat="1" ht="15.95" customHeight="1" x14ac:dyDescent="0.2">
      <c r="B13" s="120"/>
      <c r="C13" s="121"/>
      <c r="D13" s="157"/>
      <c r="E13" s="158"/>
      <c r="F13" s="77"/>
      <c r="G13" s="19" t="s">
        <v>104</v>
      </c>
      <c r="H13" s="20" t="s">
        <v>25</v>
      </c>
      <c r="I13" s="20">
        <v>70</v>
      </c>
      <c r="J13" s="18">
        <v>0.25</v>
      </c>
      <c r="K13" s="115" t="s">
        <v>108</v>
      </c>
      <c r="L13" s="29">
        <v>1334.46</v>
      </c>
      <c r="M13" s="30">
        <f t="shared" si="0"/>
        <v>23353.05</v>
      </c>
    </row>
    <row r="14" spans="2:13" s="1" customFormat="1" ht="15.95" customHeight="1" x14ac:dyDescent="0.2">
      <c r="B14" s="120"/>
      <c r="C14" s="121"/>
      <c r="D14" s="157"/>
      <c r="E14" s="158"/>
      <c r="F14" s="77"/>
      <c r="G14" s="19" t="s">
        <v>27</v>
      </c>
      <c r="H14" s="20" t="s">
        <v>25</v>
      </c>
      <c r="I14" s="20">
        <v>50</v>
      </c>
      <c r="J14" s="18">
        <v>0.25</v>
      </c>
      <c r="K14" s="115" t="s">
        <v>108</v>
      </c>
      <c r="L14" s="29">
        <v>1334.46</v>
      </c>
      <c r="M14" s="30">
        <f>L14*J14*I14</f>
        <v>16680.75</v>
      </c>
    </row>
    <row r="15" spans="2:13" s="1" customFormat="1" ht="15.95" customHeight="1" x14ac:dyDescent="0.2">
      <c r="B15" s="120"/>
      <c r="C15" s="121"/>
      <c r="D15" s="157"/>
      <c r="E15" s="158"/>
      <c r="F15" s="77"/>
      <c r="G15" s="19" t="s">
        <v>105</v>
      </c>
      <c r="H15" s="20" t="s">
        <v>106</v>
      </c>
      <c r="I15" s="20">
        <v>40</v>
      </c>
      <c r="J15" s="18">
        <v>1</v>
      </c>
      <c r="K15" s="115" t="s">
        <v>109</v>
      </c>
      <c r="L15" s="29">
        <v>2766.21</v>
      </c>
      <c r="M15" s="30">
        <f t="shared" si="0"/>
        <v>110648.4</v>
      </c>
    </row>
    <row r="16" spans="2:13" s="1" customFormat="1" ht="15.95" customHeight="1" x14ac:dyDescent="0.2">
      <c r="B16" s="136" t="s">
        <v>20</v>
      </c>
      <c r="C16" s="156"/>
      <c r="D16" s="159"/>
      <c r="E16" s="160"/>
      <c r="F16" s="77"/>
      <c r="G16" s="19"/>
      <c r="H16" s="20"/>
      <c r="I16" s="100"/>
      <c r="J16" s="18"/>
      <c r="K16" s="25"/>
      <c r="L16" s="29"/>
      <c r="M16" s="97"/>
    </row>
    <row r="17" spans="2:13" s="13" customFormat="1" ht="24" customHeight="1" x14ac:dyDescent="0.2">
      <c r="B17" s="144" t="s">
        <v>29</v>
      </c>
      <c r="C17" s="145"/>
      <c r="D17" s="153"/>
      <c r="E17" s="153"/>
      <c r="F17" s="145"/>
      <c r="G17" s="145"/>
      <c r="H17" s="146"/>
      <c r="I17" s="22">
        <f>SUM(I11:I16)</f>
        <v>168</v>
      </c>
      <c r="J17" s="23"/>
      <c r="K17" s="23"/>
      <c r="L17" s="22" t="s">
        <v>30</v>
      </c>
      <c r="M17" s="24">
        <f>SUM(M11:M16)</f>
        <v>154685.57999999999</v>
      </c>
    </row>
    <row r="18" spans="2:13" s="3" customFormat="1" ht="18.75" x14ac:dyDescent="0.2">
      <c r="B18" s="5"/>
      <c r="C18" s="5"/>
      <c r="D18" s="5"/>
      <c r="E18" s="5"/>
      <c r="F18" s="5"/>
      <c r="G18" s="5"/>
      <c r="H18" s="5"/>
      <c r="I18" s="6" t="s">
        <v>31</v>
      </c>
      <c r="J18" s="7"/>
      <c r="K18" s="7"/>
      <c r="L18" s="22" t="s">
        <v>77</v>
      </c>
      <c r="M18" s="116">
        <v>0.35</v>
      </c>
    </row>
    <row r="19" spans="2:13" ht="21" x14ac:dyDescent="0.2">
      <c r="L19" s="22" t="s">
        <v>35</v>
      </c>
      <c r="M19" s="117">
        <f>(M17)*(1-M18)</f>
        <v>100545.62699999999</v>
      </c>
    </row>
    <row r="20" spans="2:13" ht="21" x14ac:dyDescent="0.2">
      <c r="L20" s="123"/>
      <c r="M20" s="124"/>
    </row>
    <row r="21" spans="2:13" ht="21" x14ac:dyDescent="0.2">
      <c r="L21" s="123"/>
      <c r="M21" s="124"/>
    </row>
    <row r="22" spans="2:13" ht="21" x14ac:dyDescent="0.2">
      <c r="B22" s="133" t="s">
        <v>103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</row>
    <row r="23" spans="2:13" ht="25.5" x14ac:dyDescent="0.2">
      <c r="B23" s="134" t="s">
        <v>9</v>
      </c>
      <c r="C23" s="135"/>
      <c r="D23" s="34" t="s">
        <v>10</v>
      </c>
      <c r="E23" s="34" t="s">
        <v>11</v>
      </c>
      <c r="F23" s="14" t="s">
        <v>12</v>
      </c>
      <c r="G23" s="15" t="s">
        <v>13</v>
      </c>
      <c r="H23" s="14" t="s">
        <v>14</v>
      </c>
      <c r="I23" s="16" t="s">
        <v>15</v>
      </c>
      <c r="J23" s="17" t="s">
        <v>16</v>
      </c>
      <c r="K23" s="15" t="s">
        <v>17</v>
      </c>
      <c r="L23" s="15" t="s">
        <v>18</v>
      </c>
      <c r="M23" s="15" t="s">
        <v>19</v>
      </c>
    </row>
    <row r="24" spans="2:13" ht="15.75" x14ac:dyDescent="0.2">
      <c r="B24" s="136" t="s">
        <v>20</v>
      </c>
      <c r="C24" s="156"/>
      <c r="D24" s="157"/>
      <c r="E24" s="158"/>
      <c r="F24" s="77"/>
      <c r="G24" s="19" t="s">
        <v>21</v>
      </c>
      <c r="H24" s="20" t="s">
        <v>25</v>
      </c>
      <c r="I24" s="20">
        <v>5</v>
      </c>
      <c r="J24" s="18">
        <v>0.375</v>
      </c>
      <c r="K24" s="25" t="s">
        <v>108</v>
      </c>
      <c r="L24" s="28">
        <v>1352</v>
      </c>
      <c r="M24" s="30">
        <f t="shared" ref="M24:M26" si="1">L24*J24*I24</f>
        <v>2535</v>
      </c>
    </row>
    <row r="25" spans="2:13" ht="15.75" x14ac:dyDescent="0.2">
      <c r="B25" s="147" t="s">
        <v>87</v>
      </c>
      <c r="C25" s="155"/>
      <c r="D25" s="157"/>
      <c r="E25" s="158"/>
      <c r="F25" s="122"/>
      <c r="G25" s="19" t="s">
        <v>102</v>
      </c>
      <c r="H25" s="20" t="s">
        <v>25</v>
      </c>
      <c r="I25" s="20">
        <v>3</v>
      </c>
      <c r="J25" s="18">
        <v>0.375</v>
      </c>
      <c r="K25" s="25" t="s">
        <v>108</v>
      </c>
      <c r="L25" s="28">
        <v>1352</v>
      </c>
      <c r="M25" s="30">
        <f t="shared" si="1"/>
        <v>1521</v>
      </c>
    </row>
    <row r="26" spans="2:13" ht="15.75" x14ac:dyDescent="0.2">
      <c r="B26" s="120"/>
      <c r="C26" s="121"/>
      <c r="D26" s="157"/>
      <c r="E26" s="158"/>
      <c r="F26" s="77"/>
      <c r="G26" s="19" t="s">
        <v>104</v>
      </c>
      <c r="H26" s="20" t="s">
        <v>25</v>
      </c>
      <c r="I26" s="20">
        <v>70</v>
      </c>
      <c r="J26" s="18">
        <v>0.25</v>
      </c>
      <c r="K26" s="115" t="s">
        <v>108</v>
      </c>
      <c r="L26" s="29">
        <v>1352</v>
      </c>
      <c r="M26" s="30">
        <f t="shared" si="1"/>
        <v>23660</v>
      </c>
    </row>
    <row r="27" spans="2:13" ht="15.75" x14ac:dyDescent="0.2">
      <c r="B27" s="120"/>
      <c r="C27" s="121"/>
      <c r="D27" s="157"/>
      <c r="E27" s="158"/>
      <c r="F27" s="77"/>
      <c r="G27" s="19" t="s">
        <v>27</v>
      </c>
      <c r="H27" s="20" t="s">
        <v>25</v>
      </c>
      <c r="I27" s="20">
        <v>50</v>
      </c>
      <c r="J27" s="18">
        <v>0.25</v>
      </c>
      <c r="K27" s="115" t="s">
        <v>108</v>
      </c>
      <c r="L27" s="29">
        <v>1352</v>
      </c>
      <c r="M27" s="30">
        <f>L27*J27*I27</f>
        <v>16900</v>
      </c>
    </row>
    <row r="28" spans="2:13" ht="15.75" x14ac:dyDescent="0.2">
      <c r="B28" s="120"/>
      <c r="C28" s="121"/>
      <c r="D28" s="157"/>
      <c r="E28" s="158"/>
      <c r="F28" s="77"/>
      <c r="G28" s="19" t="s">
        <v>105</v>
      </c>
      <c r="H28" s="20" t="s">
        <v>106</v>
      </c>
      <c r="I28" s="100">
        <f>E43</f>
        <v>53</v>
      </c>
      <c r="J28" s="18">
        <v>1</v>
      </c>
      <c r="K28" s="115" t="s">
        <v>109</v>
      </c>
      <c r="L28" s="29">
        <v>0</v>
      </c>
      <c r="M28" s="30">
        <f>F43</f>
        <v>155464</v>
      </c>
    </row>
    <row r="29" spans="2:13" ht="15.75" x14ac:dyDescent="0.2">
      <c r="B29" s="136" t="s">
        <v>20</v>
      </c>
      <c r="C29" s="156"/>
      <c r="D29" s="159"/>
      <c r="E29" s="160"/>
      <c r="F29" s="77"/>
      <c r="G29" s="19"/>
      <c r="H29" s="20"/>
      <c r="I29" s="100"/>
      <c r="J29" s="18"/>
      <c r="K29" s="25"/>
      <c r="L29" s="29"/>
      <c r="M29" s="97"/>
    </row>
    <row r="30" spans="2:13" ht="18.75" x14ac:dyDescent="0.2">
      <c r="B30" s="144" t="s">
        <v>29</v>
      </c>
      <c r="C30" s="145"/>
      <c r="D30" s="153"/>
      <c r="E30" s="153"/>
      <c r="F30" s="145"/>
      <c r="G30" s="145"/>
      <c r="H30" s="146"/>
      <c r="I30" s="22">
        <f>SUM(I24:I29)</f>
        <v>181</v>
      </c>
      <c r="J30" s="23"/>
      <c r="K30" s="23"/>
      <c r="L30" s="22" t="s">
        <v>30</v>
      </c>
      <c r="M30" s="24">
        <f>SUM(M24:M29)</f>
        <v>200080</v>
      </c>
    </row>
    <row r="31" spans="2:13" ht="18.75" x14ac:dyDescent="0.2">
      <c r="B31" s="5"/>
      <c r="C31" s="5"/>
      <c r="D31" s="5"/>
      <c r="E31" s="5"/>
      <c r="F31" s="5"/>
      <c r="G31" s="5"/>
      <c r="H31" s="5"/>
      <c r="I31" s="6" t="s">
        <v>31</v>
      </c>
      <c r="J31" s="7"/>
      <c r="K31" s="7"/>
      <c r="L31" s="22" t="s">
        <v>77</v>
      </c>
      <c r="M31" s="116">
        <v>0.75</v>
      </c>
    </row>
    <row r="32" spans="2:13" ht="21" x14ac:dyDescent="0.2">
      <c r="L32" s="22" t="s">
        <v>35</v>
      </c>
      <c r="M32" s="117">
        <f>(M30)*(1-M31)</f>
        <v>50020</v>
      </c>
    </row>
    <row r="33" spans="2:6" ht="18.75" x14ac:dyDescent="0.2">
      <c r="B33" s="132" t="s">
        <v>94</v>
      </c>
      <c r="C33" s="132"/>
      <c r="D33" s="132"/>
      <c r="E33" s="132"/>
      <c r="F33" s="132"/>
    </row>
    <row r="34" spans="2:6" x14ac:dyDescent="0.2">
      <c r="B34" s="73" t="s">
        <v>9</v>
      </c>
      <c r="C34" s="73" t="s">
        <v>84</v>
      </c>
      <c r="D34" s="73" t="s">
        <v>51</v>
      </c>
      <c r="E34" s="73" t="s">
        <v>52</v>
      </c>
      <c r="F34" s="73" t="s">
        <v>53</v>
      </c>
    </row>
    <row r="35" spans="2:6" ht="15.75" x14ac:dyDescent="0.2">
      <c r="B35" s="62" t="s">
        <v>95</v>
      </c>
      <c r="C35" s="118">
        <v>1235</v>
      </c>
      <c r="D35" s="64">
        <v>1</v>
      </c>
      <c r="E35" s="63">
        <v>5</v>
      </c>
      <c r="F35" s="63">
        <f>C35*D35*E35</f>
        <v>6175</v>
      </c>
    </row>
    <row r="36" spans="2:6" ht="15.75" x14ac:dyDescent="0.2">
      <c r="B36" s="62" t="s">
        <v>96</v>
      </c>
      <c r="C36" s="118">
        <v>1435</v>
      </c>
      <c r="D36" s="64">
        <v>1</v>
      </c>
      <c r="E36" s="63">
        <v>7</v>
      </c>
      <c r="F36" s="63">
        <f t="shared" ref="F36:F42" si="2">E36*D36*C36</f>
        <v>10045</v>
      </c>
    </row>
    <row r="37" spans="2:6" ht="15.75" x14ac:dyDescent="0.2">
      <c r="B37" s="62" t="s">
        <v>88</v>
      </c>
      <c r="C37" s="118">
        <v>2793</v>
      </c>
      <c r="D37" s="64">
        <v>1</v>
      </c>
      <c r="E37" s="63">
        <v>6</v>
      </c>
      <c r="F37" s="63">
        <f t="shared" si="2"/>
        <v>16758</v>
      </c>
    </row>
    <row r="38" spans="2:6" ht="15.75" x14ac:dyDescent="0.2">
      <c r="B38" s="62" t="s">
        <v>97</v>
      </c>
      <c r="C38" s="118">
        <v>3139</v>
      </c>
      <c r="D38" s="64">
        <v>1</v>
      </c>
      <c r="E38" s="63">
        <v>8</v>
      </c>
      <c r="F38" s="63">
        <f t="shared" si="2"/>
        <v>25112</v>
      </c>
    </row>
    <row r="39" spans="2:6" ht="15.75" x14ac:dyDescent="0.2">
      <c r="B39" s="62" t="s">
        <v>98</v>
      </c>
      <c r="C39" s="118">
        <v>4168</v>
      </c>
      <c r="D39" s="64">
        <v>1</v>
      </c>
      <c r="E39" s="63">
        <v>7</v>
      </c>
      <c r="F39" s="63">
        <f t="shared" si="2"/>
        <v>29176</v>
      </c>
    </row>
    <row r="40" spans="2:6" ht="15.75" x14ac:dyDescent="0.2">
      <c r="B40" s="62" t="s">
        <v>99</v>
      </c>
      <c r="C40" s="118">
        <v>4063</v>
      </c>
      <c r="D40" s="64">
        <v>1</v>
      </c>
      <c r="E40" s="63">
        <v>6</v>
      </c>
      <c r="F40" s="63">
        <f t="shared" si="2"/>
        <v>24378</v>
      </c>
    </row>
    <row r="41" spans="2:6" ht="15.75" x14ac:dyDescent="0.2">
      <c r="B41" s="62" t="s">
        <v>100</v>
      </c>
      <c r="C41" s="118">
        <v>3021</v>
      </c>
      <c r="D41" s="64">
        <v>1</v>
      </c>
      <c r="E41" s="63">
        <v>7</v>
      </c>
      <c r="F41" s="63">
        <f t="shared" si="2"/>
        <v>21147</v>
      </c>
    </row>
    <row r="42" spans="2:6" ht="15.75" x14ac:dyDescent="0.2">
      <c r="B42" s="62" t="s">
        <v>101</v>
      </c>
      <c r="C42" s="118">
        <v>3239</v>
      </c>
      <c r="D42" s="64">
        <v>1</v>
      </c>
      <c r="E42" s="63">
        <v>7</v>
      </c>
      <c r="F42" s="63">
        <f t="shared" si="2"/>
        <v>22673</v>
      </c>
    </row>
    <row r="43" spans="2:6" ht="21" x14ac:dyDescent="0.2">
      <c r="B43" s="74" t="s">
        <v>30</v>
      </c>
      <c r="C43" s="74"/>
      <c r="D43" s="74"/>
      <c r="E43" s="75">
        <f>SUM(E35:E42)</f>
        <v>53</v>
      </c>
      <c r="F43" s="76">
        <f>SUM(F35:F42)</f>
        <v>155464</v>
      </c>
    </row>
    <row r="45" spans="2:6" ht="18.75" x14ac:dyDescent="0.2">
      <c r="B45" s="92" t="s">
        <v>107</v>
      </c>
      <c r="C45" s="92"/>
      <c r="D45" s="93"/>
    </row>
    <row r="47" spans="2:6" ht="15.75" x14ac:dyDescent="0.25">
      <c r="B47" s="182" t="s">
        <v>110</v>
      </c>
    </row>
    <row r="49" spans="8:13" x14ac:dyDescent="0.2">
      <c r="H49" s="119"/>
      <c r="I49" s="119"/>
      <c r="J49" s="119"/>
      <c r="K49" s="119"/>
      <c r="L49" s="119"/>
      <c r="M49" s="119"/>
    </row>
    <row r="50" spans="8:13" x14ac:dyDescent="0.2">
      <c r="H50" s="119"/>
      <c r="I50" s="119"/>
      <c r="J50" s="119"/>
      <c r="K50" s="119"/>
      <c r="L50" s="119"/>
      <c r="M50" s="119"/>
    </row>
    <row r="51" spans="8:13" x14ac:dyDescent="0.2">
      <c r="H51" s="119"/>
      <c r="I51" s="119"/>
      <c r="J51" s="119"/>
      <c r="K51" s="119"/>
      <c r="L51" s="119"/>
      <c r="M51" s="119"/>
    </row>
    <row r="52" spans="8:13" x14ac:dyDescent="0.2">
      <c r="H52" s="119"/>
      <c r="I52" s="119"/>
      <c r="J52" s="119"/>
      <c r="K52" s="119"/>
      <c r="L52" s="119"/>
      <c r="M52" s="119"/>
    </row>
    <row r="53" spans="8:13" x14ac:dyDescent="0.2">
      <c r="H53" s="119"/>
      <c r="I53" s="119"/>
      <c r="J53" s="119"/>
      <c r="K53" s="119"/>
      <c r="L53" s="119"/>
      <c r="M53" s="119"/>
    </row>
    <row r="54" spans="8:13" x14ac:dyDescent="0.2">
      <c r="H54" s="119"/>
      <c r="I54" s="119"/>
      <c r="J54" s="119"/>
      <c r="K54" s="119"/>
      <c r="L54" s="119"/>
      <c r="M54" s="119"/>
    </row>
    <row r="55" spans="8:13" x14ac:dyDescent="0.2">
      <c r="H55" s="119"/>
      <c r="I55" s="119"/>
      <c r="J55" s="119"/>
      <c r="K55" s="119"/>
      <c r="L55" s="119"/>
      <c r="M55" s="119"/>
    </row>
    <row r="56" spans="8:13" x14ac:dyDescent="0.2">
      <c r="H56" s="119"/>
      <c r="I56" s="119"/>
      <c r="J56" s="119"/>
      <c r="K56" s="119"/>
      <c r="L56" s="119"/>
      <c r="M56" s="119"/>
    </row>
    <row r="57" spans="8:13" x14ac:dyDescent="0.2">
      <c r="H57" s="119"/>
      <c r="I57" s="119"/>
      <c r="J57" s="119"/>
      <c r="K57" s="119"/>
      <c r="L57" s="119"/>
      <c r="M57" s="119"/>
    </row>
    <row r="58" spans="8:13" x14ac:dyDescent="0.2">
      <c r="H58" s="119"/>
      <c r="I58" s="119"/>
      <c r="J58" s="119"/>
      <c r="K58" s="119"/>
      <c r="L58" s="119"/>
      <c r="M58" s="119"/>
    </row>
    <row r="59" spans="8:13" x14ac:dyDescent="0.2">
      <c r="H59" s="119"/>
      <c r="I59" s="119"/>
      <c r="J59" s="119"/>
      <c r="K59" s="119"/>
      <c r="L59" s="119"/>
      <c r="M59" s="119"/>
    </row>
    <row r="60" spans="8:13" x14ac:dyDescent="0.2">
      <c r="H60" s="119"/>
      <c r="I60" s="119"/>
      <c r="J60" s="119"/>
      <c r="K60" s="119"/>
      <c r="L60" s="119"/>
      <c r="M60" s="119"/>
    </row>
    <row r="61" spans="8:13" x14ac:dyDescent="0.2">
      <c r="H61" s="119"/>
      <c r="I61" s="119"/>
      <c r="J61" s="119"/>
      <c r="K61" s="119"/>
      <c r="L61" s="119"/>
      <c r="M61" s="119"/>
    </row>
    <row r="62" spans="8:13" x14ac:dyDescent="0.2">
      <c r="H62" s="119"/>
      <c r="I62" s="119"/>
      <c r="J62" s="119"/>
      <c r="K62" s="119"/>
      <c r="L62" s="119"/>
      <c r="M62" s="119"/>
    </row>
    <row r="63" spans="8:13" x14ac:dyDescent="0.2">
      <c r="H63" s="119"/>
      <c r="I63" s="119"/>
      <c r="J63" s="119"/>
      <c r="K63" s="119"/>
      <c r="L63" s="119"/>
      <c r="M63" s="119"/>
    </row>
    <row r="64" spans="8:13" x14ac:dyDescent="0.2">
      <c r="H64" s="119"/>
      <c r="I64" s="119"/>
      <c r="J64" s="119"/>
      <c r="K64" s="119"/>
      <c r="L64" s="119"/>
      <c r="M64" s="119"/>
    </row>
    <row r="65" spans="8:13" x14ac:dyDescent="0.2">
      <c r="H65" s="119"/>
      <c r="I65" s="119"/>
      <c r="J65" s="119"/>
      <c r="K65" s="119"/>
      <c r="L65" s="119"/>
      <c r="M65" s="119"/>
    </row>
    <row r="66" spans="8:13" x14ac:dyDescent="0.2">
      <c r="H66" s="119"/>
      <c r="I66" s="119"/>
      <c r="J66" s="119"/>
      <c r="K66" s="119"/>
      <c r="L66" s="119"/>
      <c r="M66" s="119"/>
    </row>
    <row r="67" spans="8:13" x14ac:dyDescent="0.2">
      <c r="H67" s="119"/>
      <c r="I67" s="119"/>
      <c r="J67" s="119"/>
      <c r="K67" s="119"/>
      <c r="L67" s="119"/>
      <c r="M67" s="119"/>
    </row>
    <row r="68" spans="8:13" x14ac:dyDescent="0.2">
      <c r="H68" s="119"/>
      <c r="I68" s="119"/>
      <c r="J68" s="119"/>
      <c r="K68" s="119"/>
      <c r="L68" s="119"/>
      <c r="M68" s="119"/>
    </row>
  </sheetData>
  <mergeCells count="16">
    <mergeCell ref="B33:F33"/>
    <mergeCell ref="B17:H17"/>
    <mergeCell ref="B8:C8"/>
    <mergeCell ref="B9:M9"/>
    <mergeCell ref="B10:C10"/>
    <mergeCell ref="B12:C12"/>
    <mergeCell ref="B16:C16"/>
    <mergeCell ref="D11:E16"/>
    <mergeCell ref="B11:C11"/>
    <mergeCell ref="B22:M22"/>
    <mergeCell ref="B23:C23"/>
    <mergeCell ref="B24:C24"/>
    <mergeCell ref="D24:E29"/>
    <mergeCell ref="B25:C25"/>
    <mergeCell ref="B29:C29"/>
    <mergeCell ref="B30:H30"/>
  </mergeCells>
  <printOptions horizontalCentered="1"/>
  <pageMargins left="0" right="0" top="0.78740157480314965" bottom="0.78740157480314965" header="0.31496062992125984" footer="0.31496062992125984"/>
  <pageSetup scale="44"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57"/>
  <sheetViews>
    <sheetView showGridLines="0" zoomScale="70" zoomScaleNormal="70" workbookViewId="0">
      <selection activeCell="B57" sqref="B57"/>
    </sheetView>
  </sheetViews>
  <sheetFormatPr defaultColWidth="9.140625" defaultRowHeight="12.75" x14ac:dyDescent="0.2"/>
  <cols>
    <col min="1" max="1" width="3.7109375" style="8" customWidth="1"/>
    <col min="2" max="2" width="24.7109375" style="8" customWidth="1"/>
    <col min="3" max="3" width="26.5703125" style="8" customWidth="1"/>
    <col min="4" max="4" width="18.85546875" style="8" customWidth="1"/>
    <col min="5" max="5" width="34.5703125" style="8" customWidth="1"/>
    <col min="6" max="6" width="24" style="8" customWidth="1"/>
    <col min="7" max="7" width="60.7109375" style="8" customWidth="1"/>
    <col min="8" max="8" width="17.140625" style="8" bestFit="1" customWidth="1"/>
    <col min="9" max="9" width="18.140625" style="8" customWidth="1"/>
    <col min="10" max="10" width="20.5703125" style="8" customWidth="1"/>
    <col min="11" max="11" width="21.7109375" style="8" bestFit="1" customWidth="1"/>
    <col min="12" max="12" width="18.42578125" style="8" customWidth="1"/>
    <col min="13" max="13" width="16.5703125" style="8" bestFit="1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2" ht="18.75" customHeight="1" x14ac:dyDescent="0.2"/>
    <row r="2" spans="2:12" ht="20.100000000000001" customHeight="1" x14ac:dyDescent="0.2">
      <c r="B2" s="80" t="s">
        <v>3</v>
      </c>
      <c r="C2" s="127" t="s">
        <v>70</v>
      </c>
      <c r="D2" s="127"/>
    </row>
    <row r="3" spans="2:12" ht="20.100000000000001" customHeight="1" x14ac:dyDescent="0.2">
      <c r="B3" s="80" t="s">
        <v>5</v>
      </c>
      <c r="C3" s="127" t="s">
        <v>75</v>
      </c>
      <c r="D3" s="127"/>
    </row>
    <row r="4" spans="2:12" ht="20.100000000000001" customHeight="1" x14ac:dyDescent="0.2">
      <c r="B4" s="80" t="s">
        <v>71</v>
      </c>
      <c r="C4" s="128" t="s">
        <v>76</v>
      </c>
      <c r="D4" s="129"/>
    </row>
    <row r="5" spans="2:12" ht="20.100000000000001" customHeight="1" x14ac:dyDescent="0.35">
      <c r="B5" s="80" t="s">
        <v>8</v>
      </c>
      <c r="C5" s="131" t="s">
        <v>72</v>
      </c>
      <c r="D5" s="131"/>
      <c r="G5" s="31"/>
    </row>
    <row r="6" spans="2:12" ht="20.100000000000001" customHeight="1" x14ac:dyDescent="0.2">
      <c r="B6" s="89" t="s">
        <v>73</v>
      </c>
      <c r="C6" s="131" t="s">
        <v>74</v>
      </c>
      <c r="D6" s="131"/>
    </row>
    <row r="7" spans="2:12" ht="20.100000000000001" customHeight="1" x14ac:dyDescent="0.2">
      <c r="B7" s="9"/>
      <c r="C7" s="9"/>
      <c r="D7" s="10"/>
      <c r="E7" s="10"/>
      <c r="F7" s="10"/>
    </row>
    <row r="9" spans="2:12" customFormat="1" ht="21" x14ac:dyDescent="0.2">
      <c r="B9" s="164" t="s">
        <v>32</v>
      </c>
      <c r="C9" s="165"/>
      <c r="D9" s="165"/>
      <c r="E9" s="165"/>
      <c r="F9" s="165"/>
      <c r="G9" s="165"/>
      <c r="H9" s="165"/>
      <c r="I9" s="166"/>
      <c r="J9" s="32"/>
      <c r="K9" s="33"/>
    </row>
    <row r="10" spans="2:12" customFormat="1" ht="25.5" x14ac:dyDescent="0.2">
      <c r="B10" s="180" t="s">
        <v>9</v>
      </c>
      <c r="C10" s="181"/>
      <c r="D10" s="34" t="s">
        <v>10</v>
      </c>
      <c r="E10" s="34" t="s">
        <v>13</v>
      </c>
      <c r="F10" s="35" t="s">
        <v>14</v>
      </c>
      <c r="G10" s="36" t="s">
        <v>15</v>
      </c>
      <c r="H10" s="34" t="s">
        <v>17</v>
      </c>
      <c r="I10" s="34" t="s">
        <v>18</v>
      </c>
      <c r="J10" s="37" t="s">
        <v>16</v>
      </c>
      <c r="K10" s="34" t="s">
        <v>42</v>
      </c>
    </row>
    <row r="11" spans="2:12" customFormat="1" ht="15.75" x14ac:dyDescent="0.2">
      <c r="B11" s="169" t="s">
        <v>40</v>
      </c>
      <c r="C11" s="170"/>
      <c r="D11" s="167"/>
      <c r="E11" s="38" t="s">
        <v>43</v>
      </c>
      <c r="F11" s="39" t="s">
        <v>44</v>
      </c>
      <c r="G11" s="40">
        <v>4</v>
      </c>
      <c r="H11" s="41" t="s">
        <v>40</v>
      </c>
      <c r="I11" s="42">
        <v>6650</v>
      </c>
      <c r="J11" s="43">
        <v>3</v>
      </c>
      <c r="K11" s="44">
        <f>I11*G11*J11</f>
        <v>79800</v>
      </c>
    </row>
    <row r="12" spans="2:12" customFormat="1" ht="15.75" x14ac:dyDescent="0.2">
      <c r="B12" s="169" t="s">
        <v>40</v>
      </c>
      <c r="C12" s="170"/>
      <c r="D12" s="168"/>
      <c r="E12" s="38" t="s">
        <v>45</v>
      </c>
      <c r="F12" s="39" t="s">
        <v>46</v>
      </c>
      <c r="G12" s="40">
        <v>4</v>
      </c>
      <c r="H12" s="41" t="s">
        <v>40</v>
      </c>
      <c r="I12" s="42">
        <v>2660</v>
      </c>
      <c r="J12" s="43">
        <v>0.375</v>
      </c>
      <c r="K12" s="44">
        <f>I12*G12*J12</f>
        <v>3990</v>
      </c>
    </row>
    <row r="13" spans="2:12" customFormat="1" ht="18" x14ac:dyDescent="0.25">
      <c r="B13" s="171" t="s">
        <v>37</v>
      </c>
      <c r="C13" s="172"/>
      <c r="D13" s="168"/>
      <c r="E13" s="38" t="s">
        <v>47</v>
      </c>
      <c r="F13" s="39" t="s">
        <v>46</v>
      </c>
      <c r="G13" s="46">
        <f>E29</f>
        <v>40</v>
      </c>
      <c r="H13" s="43" t="s">
        <v>48</v>
      </c>
      <c r="I13" s="47">
        <f>F29</f>
        <v>23484.375</v>
      </c>
      <c r="J13" s="43" t="s">
        <v>48</v>
      </c>
      <c r="K13" s="44">
        <f>F29</f>
        <v>23484.375</v>
      </c>
      <c r="L13" s="48"/>
    </row>
    <row r="14" spans="2:12" customFormat="1" ht="18" x14ac:dyDescent="0.25">
      <c r="B14" s="171" t="s">
        <v>37</v>
      </c>
      <c r="C14" s="172"/>
      <c r="D14" s="45"/>
      <c r="E14" s="38" t="s">
        <v>36</v>
      </c>
      <c r="F14" s="39" t="s">
        <v>28</v>
      </c>
      <c r="G14" s="46">
        <f>E41</f>
        <v>20</v>
      </c>
      <c r="H14" s="43" t="s">
        <v>48</v>
      </c>
      <c r="I14" s="47">
        <f>F41</f>
        <v>41766</v>
      </c>
      <c r="J14" s="43" t="s">
        <v>48</v>
      </c>
      <c r="K14" s="44">
        <f>SUM(F41)</f>
        <v>41766</v>
      </c>
      <c r="L14" s="48"/>
    </row>
    <row r="15" spans="2:12" customFormat="1" ht="18" x14ac:dyDescent="0.25">
      <c r="B15" s="171" t="s">
        <v>37</v>
      </c>
      <c r="C15" s="172"/>
      <c r="D15" s="78"/>
      <c r="E15" s="38" t="s">
        <v>79</v>
      </c>
      <c r="F15" s="39" t="s">
        <v>28</v>
      </c>
      <c r="G15" s="46">
        <v>10</v>
      </c>
      <c r="H15" s="43" t="s">
        <v>48</v>
      </c>
      <c r="I15" s="47"/>
      <c r="J15" s="43"/>
      <c r="K15" s="91" t="s">
        <v>80</v>
      </c>
      <c r="L15" s="48"/>
    </row>
    <row r="16" spans="2:12" customFormat="1" ht="18.75" x14ac:dyDescent="0.25">
      <c r="B16" s="173" t="s">
        <v>49</v>
      </c>
      <c r="C16" s="174"/>
      <c r="D16" s="174"/>
      <c r="E16" s="174"/>
      <c r="F16" s="175"/>
      <c r="G16" s="49">
        <f>SUM(G11:G15)</f>
        <v>78</v>
      </c>
      <c r="H16" s="50"/>
      <c r="I16" s="49"/>
      <c r="J16" s="49" t="s">
        <v>30</v>
      </c>
      <c r="K16" s="51">
        <f>SUM(K11:K14)</f>
        <v>149040.375</v>
      </c>
      <c r="L16" s="52"/>
    </row>
    <row r="17" spans="2:12" customFormat="1" ht="18.75" x14ac:dyDescent="0.25">
      <c r="B17" s="176"/>
      <c r="C17" s="178"/>
      <c r="D17" s="176"/>
      <c r="E17" s="177"/>
      <c r="F17" s="177"/>
      <c r="G17" s="177"/>
      <c r="H17" s="177"/>
      <c r="I17" s="178"/>
      <c r="J17" s="49" t="s">
        <v>77</v>
      </c>
      <c r="K17" s="90">
        <v>0.79</v>
      </c>
      <c r="L17" s="48"/>
    </row>
    <row r="18" spans="2:12" customFormat="1" ht="23.25" x14ac:dyDescent="0.25">
      <c r="B18" s="5"/>
      <c r="C18" s="3"/>
      <c r="D18" s="3"/>
      <c r="E18" s="3"/>
      <c r="F18" s="3"/>
      <c r="G18" s="53"/>
      <c r="H18" s="53"/>
      <c r="I18" s="2"/>
      <c r="J18" s="54" t="s">
        <v>30</v>
      </c>
      <c r="K18" s="55">
        <f>(K16)*(1-K17)</f>
        <v>31298.478749999995</v>
      </c>
      <c r="L18" s="56"/>
    </row>
    <row r="19" spans="2:12" customFormat="1" ht="15.75" x14ac:dyDescent="0.2">
      <c r="B19" s="2"/>
      <c r="C19" s="2"/>
      <c r="D19" s="58"/>
      <c r="E19" s="58"/>
      <c r="F19" s="58"/>
      <c r="G19" s="58"/>
      <c r="H19" s="58"/>
      <c r="I19" s="59"/>
      <c r="J19" s="59"/>
      <c r="K19" s="59"/>
      <c r="L19" s="60"/>
    </row>
    <row r="20" spans="2:12" customFormat="1" ht="21" x14ac:dyDescent="0.2">
      <c r="B20" s="179" t="s">
        <v>50</v>
      </c>
      <c r="C20" s="179"/>
      <c r="D20" s="179"/>
      <c r="E20" s="179"/>
      <c r="F20" s="179"/>
      <c r="G20" s="58"/>
      <c r="H20" s="58"/>
      <c r="I20" s="59"/>
      <c r="J20" s="59"/>
      <c r="K20" s="59"/>
    </row>
    <row r="21" spans="2:12" customFormat="1" x14ac:dyDescent="0.2">
      <c r="B21" s="58"/>
      <c r="C21" s="58"/>
      <c r="D21" s="58"/>
      <c r="E21" s="58"/>
      <c r="F21" s="58"/>
      <c r="G21" s="58"/>
      <c r="H21" s="58"/>
      <c r="I21" s="59"/>
      <c r="J21" s="59"/>
      <c r="K21" s="59"/>
    </row>
    <row r="22" spans="2:12" customFormat="1" ht="16.5" x14ac:dyDescent="0.2">
      <c r="B22" s="61" t="s">
        <v>9</v>
      </c>
      <c r="C22" s="61" t="s">
        <v>28</v>
      </c>
      <c r="D22" s="61" t="s">
        <v>51</v>
      </c>
      <c r="E22" s="61" t="s">
        <v>52</v>
      </c>
      <c r="F22" s="61" t="s">
        <v>53</v>
      </c>
      <c r="G22" s="58"/>
      <c r="H22" s="58"/>
      <c r="I22" s="59"/>
      <c r="J22" s="59"/>
      <c r="K22" s="59"/>
    </row>
    <row r="23" spans="2:12" customFormat="1" ht="16.5" x14ac:dyDescent="0.2">
      <c r="B23" s="61"/>
      <c r="C23" s="61"/>
      <c r="D23" s="61" t="s">
        <v>22</v>
      </c>
      <c r="E23" s="61"/>
      <c r="F23" s="61"/>
      <c r="G23" s="58"/>
      <c r="H23" s="58"/>
      <c r="I23" s="59"/>
      <c r="J23" s="59"/>
      <c r="K23" s="59"/>
    </row>
    <row r="24" spans="2:12" customFormat="1" ht="15.75" x14ac:dyDescent="0.2">
      <c r="B24" s="62" t="s">
        <v>38</v>
      </c>
      <c r="C24" s="63">
        <v>1167</v>
      </c>
      <c r="D24" s="64">
        <v>0.375</v>
      </c>
      <c r="E24" s="63">
        <v>5</v>
      </c>
      <c r="F24" s="63">
        <f>C24*D24*E24</f>
        <v>2188.125</v>
      </c>
      <c r="G24" s="58"/>
      <c r="H24" s="58"/>
      <c r="I24" s="59"/>
      <c r="J24" s="59"/>
      <c r="K24" s="59"/>
    </row>
    <row r="25" spans="2:12" customFormat="1" ht="15.75" x14ac:dyDescent="0.2">
      <c r="B25" s="62" t="s">
        <v>39</v>
      </c>
      <c r="C25" s="63">
        <v>1307</v>
      </c>
      <c r="D25" s="64">
        <v>0.375</v>
      </c>
      <c r="E25" s="63">
        <v>10</v>
      </c>
      <c r="F25" s="63">
        <f t="shared" ref="F25:F28" si="0">C25*D25*E25</f>
        <v>4901.25</v>
      </c>
      <c r="G25" s="58"/>
      <c r="H25" s="58"/>
      <c r="I25" s="59"/>
      <c r="J25" s="59"/>
      <c r="K25" s="59"/>
    </row>
    <row r="26" spans="2:12" customFormat="1" ht="15.75" x14ac:dyDescent="0.2">
      <c r="B26" s="62" t="s">
        <v>54</v>
      </c>
      <c r="C26" s="63">
        <v>974</v>
      </c>
      <c r="D26" s="64">
        <v>0.375</v>
      </c>
      <c r="E26" s="63">
        <v>5</v>
      </c>
      <c r="F26" s="63">
        <f t="shared" si="0"/>
        <v>1826.25</v>
      </c>
      <c r="G26" s="58"/>
      <c r="H26" s="58"/>
      <c r="I26" s="59"/>
      <c r="J26" s="59"/>
      <c r="K26" s="59"/>
    </row>
    <row r="27" spans="2:12" customFormat="1" ht="15.75" x14ac:dyDescent="0.2">
      <c r="B27" s="62" t="s">
        <v>55</v>
      </c>
      <c r="C27" s="63">
        <v>2660</v>
      </c>
      <c r="D27" s="64">
        <v>0.375</v>
      </c>
      <c r="E27" s="63">
        <v>10</v>
      </c>
      <c r="F27" s="63">
        <f t="shared" si="0"/>
        <v>9975</v>
      </c>
      <c r="G27" s="58"/>
      <c r="H27" s="58"/>
      <c r="I27" s="59"/>
      <c r="J27" s="59"/>
      <c r="K27" s="59"/>
    </row>
    <row r="28" spans="2:12" customFormat="1" ht="15.75" x14ac:dyDescent="0.2">
      <c r="B28" s="65" t="s">
        <v>56</v>
      </c>
      <c r="C28" s="66">
        <v>1225</v>
      </c>
      <c r="D28" s="64">
        <v>0.375</v>
      </c>
      <c r="E28" s="63">
        <v>10</v>
      </c>
      <c r="F28" s="63">
        <f t="shared" si="0"/>
        <v>4593.75</v>
      </c>
      <c r="G28" s="58"/>
      <c r="H28" s="58"/>
      <c r="I28" s="59"/>
      <c r="J28" s="59"/>
      <c r="K28" s="59"/>
    </row>
    <row r="29" spans="2:12" customFormat="1" ht="15.75" x14ac:dyDescent="0.2">
      <c r="B29" s="161" t="s">
        <v>30</v>
      </c>
      <c r="C29" s="162"/>
      <c r="D29" s="163"/>
      <c r="E29" s="67">
        <f>SUM(E24:E28)</f>
        <v>40</v>
      </c>
      <c r="F29" s="67">
        <f>SUM(F24:F28)</f>
        <v>23484.375</v>
      </c>
      <c r="G29" s="58"/>
      <c r="H29" s="57"/>
      <c r="I29" s="68"/>
      <c r="J29" s="69"/>
      <c r="K29" s="69"/>
    </row>
    <row r="30" spans="2:12" customFormat="1" ht="15.75" x14ac:dyDescent="0.2">
      <c r="B30" s="70"/>
      <c r="C30" s="70"/>
      <c r="D30" s="70"/>
      <c r="E30" s="71"/>
      <c r="F30" s="71"/>
      <c r="G30" s="58"/>
      <c r="H30" s="57"/>
      <c r="I30" s="68"/>
      <c r="J30" s="69"/>
      <c r="K30" s="69"/>
    </row>
    <row r="31" spans="2:12" customFormat="1" x14ac:dyDescent="0.2">
      <c r="I31" s="72"/>
      <c r="J31" s="72"/>
      <c r="K31" s="72"/>
    </row>
    <row r="32" spans="2:12" customFormat="1" ht="18.75" x14ac:dyDescent="0.2">
      <c r="B32" s="132" t="s">
        <v>65</v>
      </c>
      <c r="C32" s="132"/>
      <c r="D32" s="132"/>
      <c r="E32" s="132"/>
      <c r="F32" s="132"/>
      <c r="I32" s="72"/>
      <c r="J32" s="72"/>
      <c r="K32" s="72"/>
    </row>
    <row r="33" spans="2:11" customFormat="1" x14ac:dyDescent="0.2">
      <c r="B33" s="73" t="s">
        <v>9</v>
      </c>
      <c r="C33" s="73"/>
      <c r="D33" s="73" t="s">
        <v>51</v>
      </c>
      <c r="E33" s="73" t="s">
        <v>52</v>
      </c>
      <c r="F33" s="73" t="s">
        <v>53</v>
      </c>
      <c r="I33" s="72"/>
      <c r="J33" s="72"/>
      <c r="K33" s="72"/>
    </row>
    <row r="34" spans="2:11" customFormat="1" x14ac:dyDescent="0.2">
      <c r="B34" s="73"/>
      <c r="C34" s="73"/>
      <c r="D34" s="73" t="s">
        <v>28</v>
      </c>
      <c r="E34" s="73"/>
      <c r="F34" s="73"/>
    </row>
    <row r="35" spans="2:11" customFormat="1" ht="15.75" x14ac:dyDescent="0.2">
      <c r="B35" s="62" t="s">
        <v>38</v>
      </c>
      <c r="C35" s="63">
        <v>1167</v>
      </c>
      <c r="D35" s="64">
        <v>1</v>
      </c>
      <c r="E35" s="63">
        <v>3</v>
      </c>
      <c r="F35" s="63">
        <f>C35*D35*E35</f>
        <v>3501</v>
      </c>
    </row>
    <row r="36" spans="2:11" customFormat="1" ht="15.75" x14ac:dyDescent="0.2">
      <c r="B36" s="62" t="s">
        <v>39</v>
      </c>
      <c r="C36" s="63">
        <v>1307</v>
      </c>
      <c r="D36" s="64">
        <v>1</v>
      </c>
      <c r="E36" s="63">
        <v>3</v>
      </c>
      <c r="F36" s="63">
        <f t="shared" ref="F36:F40" si="1">C36*D36*E36</f>
        <v>3921</v>
      </c>
    </row>
    <row r="37" spans="2:11" customFormat="1" ht="15.75" x14ac:dyDescent="0.2">
      <c r="B37" s="62" t="s">
        <v>54</v>
      </c>
      <c r="C37" s="63">
        <v>974</v>
      </c>
      <c r="D37" s="64">
        <v>1</v>
      </c>
      <c r="E37" s="63">
        <v>4</v>
      </c>
      <c r="F37" s="63">
        <f t="shared" si="1"/>
        <v>3896</v>
      </c>
    </row>
    <row r="38" spans="2:11" customFormat="1" ht="15.75" x14ac:dyDescent="0.2">
      <c r="B38" s="62" t="s">
        <v>55</v>
      </c>
      <c r="C38" s="63">
        <v>2660</v>
      </c>
      <c r="D38" s="64">
        <v>1</v>
      </c>
      <c r="E38" s="63">
        <v>3</v>
      </c>
      <c r="F38" s="63">
        <f t="shared" si="1"/>
        <v>7980</v>
      </c>
    </row>
    <row r="39" spans="2:11" customFormat="1" ht="15.75" x14ac:dyDescent="0.2">
      <c r="B39" s="62" t="s">
        <v>57</v>
      </c>
      <c r="C39" s="66">
        <v>1225</v>
      </c>
      <c r="D39" s="64">
        <v>1</v>
      </c>
      <c r="E39" s="63">
        <v>4</v>
      </c>
      <c r="F39" s="63">
        <f t="shared" si="1"/>
        <v>4900</v>
      </c>
    </row>
    <row r="40" spans="2:11" customFormat="1" ht="15.75" x14ac:dyDescent="0.2">
      <c r="B40" s="62" t="s">
        <v>58</v>
      </c>
      <c r="C40" s="63">
        <v>5856</v>
      </c>
      <c r="D40" s="64">
        <v>1</v>
      </c>
      <c r="E40" s="63">
        <v>3</v>
      </c>
      <c r="F40" s="63">
        <f t="shared" si="1"/>
        <v>17568</v>
      </c>
    </row>
    <row r="41" spans="2:11" customFormat="1" ht="21" x14ac:dyDescent="0.2">
      <c r="B41" s="74" t="s">
        <v>30</v>
      </c>
      <c r="C41" s="74"/>
      <c r="D41" s="74"/>
      <c r="E41" s="75">
        <f>SUM(E35:E40)</f>
        <v>20</v>
      </c>
      <c r="F41" s="76">
        <f>SUM(F35:F40)</f>
        <v>41766</v>
      </c>
    </row>
    <row r="44" spans="2:11" ht="18.75" x14ac:dyDescent="0.2">
      <c r="B44" s="132" t="s">
        <v>78</v>
      </c>
      <c r="C44" s="132"/>
      <c r="D44" s="132"/>
      <c r="E44" s="132"/>
      <c r="F44" s="132"/>
    </row>
    <row r="45" spans="2:11" x14ac:dyDescent="0.2">
      <c r="B45" s="73" t="s">
        <v>9</v>
      </c>
      <c r="C45" s="73"/>
      <c r="D45" s="73" t="s">
        <v>51</v>
      </c>
      <c r="E45" s="73" t="s">
        <v>52</v>
      </c>
      <c r="F45" s="73" t="s">
        <v>53</v>
      </c>
    </row>
    <row r="46" spans="2:11" x14ac:dyDescent="0.2">
      <c r="B46" s="73"/>
      <c r="C46" s="73"/>
      <c r="D46" s="73" t="s">
        <v>28</v>
      </c>
      <c r="E46" s="73"/>
      <c r="F46" s="73"/>
    </row>
    <row r="47" spans="2:11" ht="15.75" x14ac:dyDescent="0.2">
      <c r="B47" s="62" t="s">
        <v>38</v>
      </c>
      <c r="C47" s="63">
        <v>1167</v>
      </c>
      <c r="D47" s="64">
        <v>1</v>
      </c>
      <c r="E47" s="63">
        <v>2</v>
      </c>
      <c r="F47" s="63">
        <f>C47*D47*E47</f>
        <v>2334</v>
      </c>
    </row>
    <row r="48" spans="2:11" ht="15.75" x14ac:dyDescent="0.2">
      <c r="B48" s="62" t="s">
        <v>39</v>
      </c>
      <c r="C48" s="63">
        <v>1307</v>
      </c>
      <c r="D48" s="64">
        <v>1</v>
      </c>
      <c r="E48" s="63">
        <v>2</v>
      </c>
      <c r="F48" s="63">
        <f t="shared" ref="F48:F52" si="2">C48*D48*E48</f>
        <v>2614</v>
      </c>
    </row>
    <row r="49" spans="2:6" ht="15.75" x14ac:dyDescent="0.2">
      <c r="B49" s="62" t="s">
        <v>54</v>
      </c>
      <c r="C49" s="63">
        <v>974</v>
      </c>
      <c r="D49" s="64">
        <v>1</v>
      </c>
      <c r="E49" s="63">
        <v>2</v>
      </c>
      <c r="F49" s="63">
        <f t="shared" si="2"/>
        <v>1948</v>
      </c>
    </row>
    <row r="50" spans="2:6" ht="15.75" x14ac:dyDescent="0.2">
      <c r="B50" s="62" t="s">
        <v>55</v>
      </c>
      <c r="C50" s="63">
        <v>2660</v>
      </c>
      <c r="D50" s="64">
        <v>1</v>
      </c>
      <c r="E50" s="63">
        <v>2</v>
      </c>
      <c r="F50" s="63">
        <f t="shared" si="2"/>
        <v>5320</v>
      </c>
    </row>
    <row r="51" spans="2:6" ht="15.75" x14ac:dyDescent="0.2">
      <c r="B51" s="62" t="s">
        <v>57</v>
      </c>
      <c r="C51" s="66">
        <v>1225</v>
      </c>
      <c r="D51" s="64">
        <v>1</v>
      </c>
      <c r="E51" s="63">
        <v>1</v>
      </c>
      <c r="F51" s="63">
        <f t="shared" si="2"/>
        <v>1225</v>
      </c>
    </row>
    <row r="52" spans="2:6" ht="15.75" x14ac:dyDescent="0.2">
      <c r="B52" s="62" t="s">
        <v>58</v>
      </c>
      <c r="C52" s="63">
        <v>5856</v>
      </c>
      <c r="D52" s="64">
        <v>1</v>
      </c>
      <c r="E52" s="63">
        <v>1</v>
      </c>
      <c r="F52" s="63">
        <f t="shared" si="2"/>
        <v>5856</v>
      </c>
    </row>
    <row r="53" spans="2:6" ht="21" x14ac:dyDescent="0.2">
      <c r="B53" s="74" t="s">
        <v>30</v>
      </c>
      <c r="C53" s="74"/>
      <c r="D53" s="74"/>
      <c r="E53" s="75">
        <f>SUM(E47:E52)</f>
        <v>10</v>
      </c>
      <c r="F53" s="76">
        <f>SUM(F47:F52)</f>
        <v>19297</v>
      </c>
    </row>
    <row r="55" spans="2:6" ht="18.75" x14ac:dyDescent="0.2">
      <c r="B55" s="92" t="s">
        <v>81</v>
      </c>
      <c r="C55" s="92"/>
      <c r="D55" s="93"/>
    </row>
    <row r="57" spans="2:6" ht="15.75" x14ac:dyDescent="0.25">
      <c r="B57" s="182" t="s">
        <v>110</v>
      </c>
    </row>
  </sheetData>
  <mergeCells count="20">
    <mergeCell ref="C2:D2"/>
    <mergeCell ref="C3:D3"/>
    <mergeCell ref="C4:D4"/>
    <mergeCell ref="C5:D5"/>
    <mergeCell ref="C6:D6"/>
    <mergeCell ref="B44:F44"/>
    <mergeCell ref="B29:D29"/>
    <mergeCell ref="B32:F32"/>
    <mergeCell ref="B9:I9"/>
    <mergeCell ref="D11:D13"/>
    <mergeCell ref="B12:C12"/>
    <mergeCell ref="B13:C13"/>
    <mergeCell ref="B14:C14"/>
    <mergeCell ref="B16:F16"/>
    <mergeCell ref="D17:I17"/>
    <mergeCell ref="B20:F20"/>
    <mergeCell ref="B10:C10"/>
    <mergeCell ref="B11:C11"/>
    <mergeCell ref="B17:C17"/>
    <mergeCell ref="B15:C15"/>
  </mergeCells>
  <printOptions horizontalCentered="1"/>
  <pageMargins left="0" right="0" top="0.78740157480314965" bottom="0.78740157480314965" header="0.31496062992125984" footer="0.31496062992125984"/>
  <pageSetup scale="53" orientation="landscape" verticalDpi="597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RESUMO</vt:lpstr>
      <vt:lpstr>CORRIDA DA PONTE</vt:lpstr>
      <vt:lpstr>SÃO JOÃO VITÓRIA DA CONQUISTA</vt:lpstr>
      <vt:lpstr>CIRCUITO DE VOLEI</vt:lpstr>
      <vt:lpstr>JORNADA DO HERÓI 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cp:lastPrinted>2025-08-12T14:03:04Z</cp:lastPrinted>
  <dcterms:created xsi:type="dcterms:W3CDTF">2010-10-14T19:08:52Z</dcterms:created>
  <dcterms:modified xsi:type="dcterms:W3CDTF">2025-11-10T20:01:29Z</dcterms:modified>
  <cp:category/>
  <cp:contentStatus/>
</cp:coreProperties>
</file>