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"/>
    </mc:Choice>
  </mc:AlternateContent>
  <bookViews>
    <workbookView xWindow="0" yWindow="0" windowWidth="23040" windowHeight="9192" tabRatio="954" firstSheet="1" activeTab="1"/>
  </bookViews>
  <sheets>
    <sheet name="TABELA DE PREÇOS" sheetId="34" state="hidden" r:id="rId1"/>
    <sheet name="BORA DE BIKE" sheetId="14" r:id="rId2"/>
  </sheets>
  <definedNames>
    <definedName name="_xlnm.Print_Area" localSheetId="1">'BORA DE BIKE'!$A$1:$K$19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4" l="1"/>
  <c r="K14" i="14"/>
  <c r="K13" i="14"/>
  <c r="K12" i="14"/>
  <c r="K11" i="14"/>
  <c r="I39" i="34"/>
  <c r="I38" i="34"/>
  <c r="I37" i="34"/>
  <c r="I36" i="34"/>
  <c r="J12" i="14"/>
  <c r="J13" i="14"/>
  <c r="J14" i="14"/>
  <c r="J15" i="14"/>
  <c r="J11" i="14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K16" i="14" l="1"/>
  <c r="H16" i="14" l="1"/>
  <c r="K18" i="14" l="1"/>
</calcChain>
</file>

<file path=xl/sharedStrings.xml><?xml version="1.0" encoding="utf-8"?>
<sst xmlns="http://schemas.openxmlformats.org/spreadsheetml/2006/main" count="204" uniqueCount="142">
  <si>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</si>
  <si>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</si>
  <si>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</si>
  <si>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</si>
  <si>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</si>
  <si>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</si>
  <si>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</si>
  <si>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</si>
  <si>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</si>
  <si>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</si>
  <si>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</si>
  <si>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</si>
  <si>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</si>
  <si>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</si>
  <si>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30''</t>
  </si>
  <si>
    <t xml:space="preserve">comercial do patrocinador </t>
  </si>
  <si>
    <t xml:space="preserve">BASE DE PREÇOS
</t>
  </si>
  <si>
    <t>ESQUEMA COMERCIAL</t>
  </si>
  <si>
    <t xml:space="preserve">PERÍODO </t>
  </si>
  <si>
    <t>chamada do patrocinador com assinatura</t>
  </si>
  <si>
    <t>5"</t>
  </si>
  <si>
    <t>Mensal (por edição)</t>
  </si>
  <si>
    <t>BORA DE BIKE</t>
  </si>
  <si>
    <t>Voltar</t>
  </si>
  <si>
    <t>Projetos 2024</t>
  </si>
  <si>
    <t>10"</t>
  </si>
  <si>
    <t>Insert de Vídeo Balanço Geral</t>
  </si>
  <si>
    <t>Insert de Vídeo Goiás no Ar</t>
  </si>
  <si>
    <t>Insert de Vídeo Cidade Alerta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</si>
  <si>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</si>
  <si>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</si>
  <si>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</si>
  <si>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</si>
  <si>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</si>
  <si>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</si>
  <si>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</si>
  <si>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</si>
  <si>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</si>
  <si>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</si>
  <si>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</si>
  <si>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</si>
  <si>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</si>
  <si>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</si>
  <si>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</si>
  <si>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</si>
  <si>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</si>
  <si>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</si>
  <si>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</si>
  <si>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</si>
  <si>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</si>
  <si>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</si>
  <si>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</si>
  <si>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</si>
  <si>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</si>
  <si>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</si>
  <si>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</si>
  <si>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</si>
  <si>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</si>
  <si>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</si>
  <si>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</si>
  <si>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</si>
  <si>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</si>
  <si>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</si>
  <si>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</si>
  <si>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</si>
  <si>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</si>
  <si>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</si>
  <si>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</si>
  <si>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</si>
  <si>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</si>
  <si>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</si>
  <si>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</si>
  <si>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</si>
  <si>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</si>
  <si>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</si>
  <si>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</si>
  <si>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</si>
  <si>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</si>
  <si>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</si>
  <si>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</si>
  <si>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</si>
  <si>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</si>
  <si>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</si>
  <si>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</si>
  <si>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</si>
  <si>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</si>
  <si>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</si>
  <si>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</si>
  <si>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</si>
  <si>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</si>
  <si>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</si>
  <si>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</si>
  <si>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</si>
  <si>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</si>
  <si>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</si>
  <si>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</si>
  <si>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</si>
  <si>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</si>
  <si>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</si>
  <si>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</si>
  <si>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</si>
  <si>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</si>
  <si>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</si>
  <si>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</si>
  <si>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</si>
  <si>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</si>
  <si>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</si>
  <si>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</si>
  <si>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</si>
  <si>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</si>
  <si>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</si>
  <si>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</si>
  <si>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</si>
  <si>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</si>
  <si>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</si>
  <si>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</si>
  <si>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</si>
  <si>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</si>
  <si>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</si>
  <si>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</si>
  <si>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</si>
  <si>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</si>
  <si>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</si>
  <si>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</si>
  <si>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</si>
  <si>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</si>
  <si>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</si>
  <si>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</si>
  <si>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</si>
  <si>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</si>
  <si>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</si>
  <si>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</si>
  <si>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</si>
  <si>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</si>
  <si>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</si>
  <si>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</si>
  <si>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</si>
  <si>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</si>
  <si>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</si>
  <si>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</si>
  <si>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RECORD GOÍAS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</si>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</sst>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center" vertical="center"/>
    </xf>
    <xf numFmtId="9" fontId="10" fillId="0" borderId="0" xfId="4" applyFont="1" applyAlignment="1">
      <alignment horizontal="right" vertical="center"/>
    </xf>
    <xf numFmtId="0" fontId="12" fillId="0" borderId="0" xfId="10" applyAlignment="1">
      <alignment vertical="center"/>
    </xf>
    <xf numFmtId="0" fontId="13" fillId="6" borderId="0" xfId="6" applyFont="1" applyFill="1" applyAlignment="1">
      <alignment vertical="center"/>
    </xf>
    <xf numFmtId="3" fontId="14" fillId="6" borderId="0" xfId="0" applyNumberFormat="1" applyFont="1" applyFill="1" applyAlignment="1">
      <alignment horizontal="center" vertical="center"/>
    </xf>
    <xf numFmtId="4" fontId="15" fillId="8" borderId="0" xfId="3" applyNumberFormat="1" applyFont="1" applyFill="1" applyAlignment="1">
      <alignment horizontal="left" vertical="center"/>
    </xf>
    <xf numFmtId="4" fontId="15" fillId="8" borderId="0" xfId="3" applyNumberFormat="1" applyFont="1" applyFill="1" applyAlignment="1">
      <alignment horizontal="center" vertical="center"/>
    </xf>
    <xf numFmtId="3" fontId="15" fillId="8" borderId="0" xfId="3" applyNumberFormat="1" applyFont="1" applyFill="1" applyAlignment="1">
      <alignment horizontal="center" vertical="center"/>
    </xf>
    <xf numFmtId="0" fontId="16" fillId="0" borderId="0" xfId="0" applyFont="1"/>
    <xf numFmtId="4" fontId="15" fillId="7" borderId="0" xfId="3" applyNumberFormat="1" applyFont="1" applyFill="1" applyAlignment="1">
      <alignment horizontal="center" vertical="center" wrapText="1"/>
    </xf>
    <xf numFmtId="4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 wrapText="1"/>
    </xf>
    <xf numFmtId="0" fontId="17" fillId="6" borderId="0" xfId="6" applyFont="1" applyFill="1" applyAlignment="1">
      <alignment horizontal="left" vertical="center"/>
    </xf>
    <xf numFmtId="0" fontId="17" fillId="6" borderId="0" xfId="6" applyFont="1" applyFill="1" applyAlignment="1">
      <alignment horizontal="center" vertical="center"/>
    </xf>
    <xf numFmtId="0" fontId="17" fillId="6" borderId="0" xfId="6" applyFont="1" applyFill="1" applyAlignment="1">
      <alignment vertical="center"/>
    </xf>
    <xf numFmtId="4" fontId="17" fillId="6" borderId="0" xfId="7" applyNumberFormat="1" applyFont="1" applyFill="1" applyBorder="1" applyAlignment="1">
      <alignment horizontal="center" vertical="center"/>
    </xf>
    <xf numFmtId="3" fontId="17" fillId="6" borderId="0" xfId="7" applyNumberFormat="1" applyFont="1" applyFill="1" applyBorder="1" applyAlignment="1">
      <alignment horizontal="center" vertical="center"/>
    </xf>
    <xf numFmtId="3" fontId="17" fillId="6" borderId="0" xfId="0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horizontal="left" vertical="center"/>
    </xf>
    <xf numFmtId="4" fontId="17" fillId="6" borderId="0" xfId="3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18" fillId="6" borderId="0" xfId="0" applyFont="1" applyFill="1" applyAlignment="1">
      <alignment vertical="center"/>
    </xf>
    <xf numFmtId="4" fontId="17" fillId="8" borderId="0" xfId="3" applyNumberFormat="1" applyFont="1" applyFill="1" applyAlignment="1">
      <alignment vertical="center"/>
    </xf>
    <xf numFmtId="4" fontId="15" fillId="8" borderId="0" xfId="3" applyNumberFormat="1" applyFont="1" applyFill="1" applyAlignment="1">
      <alignment vertical="center" wrapText="1"/>
    </xf>
    <xf numFmtId="4" fontId="15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5" borderId="4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4" fillId="0" borderId="2" xfId="1" quotePrefix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164" fontId="5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left" vertical="center"/>
    </xf>
    <xf numFmtId="164" fontId="4" fillId="0" borderId="2" xfId="1" applyFont="1" applyFill="1" applyBorder="1" applyAlignment="1">
      <alignment horizontal="left" vertical="center"/>
    </xf>
  </cellXfs>
  <cellStyles count="11">
    <cellStyle name="Hiperlink" xfId="10" builtinId="8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514350</xdr:colOff>
      <xdr:row>0</xdr:row>
      <xdr:rowOff>0</xdr:rowOff>
    </xdr:from>
    <xdr:to>
      <xdr:col>10</xdr:col>
      <xdr:colOff>1285920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6550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2" bestFit="1" customWidth="1"/>
    <col min="2" max="2" width="16.88671875" style="22" bestFit="1" customWidth="1"/>
    <col min="3" max="3" width="25.6640625" style="22" bestFit="1" customWidth="1"/>
    <col min="4" max="4" width="14.33203125" style="22" bestFit="1" customWidth="1"/>
    <col min="5" max="5" width="60.88671875" style="22" bestFit="1" customWidth="1"/>
    <col min="6" max="6" width="14.6640625" style="22" bestFit="1" customWidth="1"/>
    <col min="7" max="7" width="17.5546875" style="22" bestFit="1" customWidth="1"/>
    <col min="8" max="9" width="18.33203125" style="22" bestFit="1" customWidth="1"/>
    <col min="10" max="10" width="18.44140625" style="22" bestFit="1" customWidth="1"/>
    <col min="11" max="11" width="19.44140625" style="22" bestFit="1" customWidth="1"/>
    <col min="12" max="16384" width="9.109375" style="22"/>
  </cols>
  <sheetData>
    <row r="1" spans="1:11" x14ac:dyDescent="0.25">
      <c r="A1" s="19" t="s">
        <v>29</v>
      </c>
      <c r="B1" s="20" t="s">
        <v>30</v>
      </c>
      <c r="C1" s="19" t="s">
        <v>31</v>
      </c>
      <c r="D1" s="20" t="s">
        <v>32</v>
      </c>
      <c r="E1" s="19" t="s">
        <v>33</v>
      </c>
      <c r="F1" s="20" t="s">
        <v>34</v>
      </c>
      <c r="G1" s="21" t="s">
        <v>35</v>
      </c>
      <c r="H1" s="21" t="s">
        <v>36</v>
      </c>
      <c r="I1" s="21" t="s">
        <v>37</v>
      </c>
      <c r="J1" s="21" t="s">
        <v>38</v>
      </c>
      <c r="K1" s="21" t="s">
        <v>39</v>
      </c>
    </row>
    <row r="2" spans="1:11" x14ac:dyDescent="0.25">
      <c r="A2" s="23"/>
      <c r="B2" s="23"/>
      <c r="C2" s="23"/>
      <c r="D2" s="23"/>
      <c r="E2" s="23"/>
      <c r="F2" s="24"/>
      <c r="G2" s="25"/>
      <c r="H2" s="26"/>
      <c r="I2" s="26"/>
      <c r="J2" s="26"/>
      <c r="K2" s="25"/>
    </row>
    <row r="3" spans="1:11" x14ac:dyDescent="0.25">
      <c r="A3" s="27" t="s">
        <v>40</v>
      </c>
      <c r="B3" s="28" t="s">
        <v>41</v>
      </c>
      <c r="C3" s="27" t="s">
        <v>42</v>
      </c>
      <c r="D3" s="28" t="s">
        <v>43</v>
      </c>
      <c r="E3" s="29" t="s">
        <v>44</v>
      </c>
      <c r="F3" s="30">
        <v>0.65</v>
      </c>
      <c r="G3" s="31">
        <f t="shared" ref="G3:G16" si="0">H3*F3</f>
        <v>1467.7</v>
      </c>
      <c r="H3" s="32">
        <v>2258</v>
      </c>
      <c r="I3" s="32">
        <f t="shared" ref="I3:I16" si="1">H3*1.5</f>
        <v>3387</v>
      </c>
      <c r="J3" s="32">
        <f t="shared" ref="J3:J16" si="2">H3*2</f>
        <v>4516</v>
      </c>
      <c r="K3" s="32">
        <f t="shared" ref="K3:K16" si="3">J3*2</f>
        <v>9032</v>
      </c>
    </row>
    <row r="4" spans="1:11" x14ac:dyDescent="0.25">
      <c r="A4" s="33" t="s">
        <v>40</v>
      </c>
      <c r="B4" s="34" t="s">
        <v>45</v>
      </c>
      <c r="C4" s="33" t="s">
        <v>42</v>
      </c>
      <c r="D4" s="34" t="s">
        <v>46</v>
      </c>
      <c r="E4" s="35" t="s">
        <v>47</v>
      </c>
      <c r="F4" s="30">
        <v>0.5</v>
      </c>
      <c r="G4" s="31">
        <f t="shared" si="0"/>
        <v>1235.5</v>
      </c>
      <c r="H4" s="32">
        <v>2471</v>
      </c>
      <c r="I4" s="32">
        <f t="shared" si="1"/>
        <v>3706.5</v>
      </c>
      <c r="J4" s="32">
        <f t="shared" si="2"/>
        <v>4942</v>
      </c>
      <c r="K4" s="32">
        <f t="shared" si="3"/>
        <v>9884</v>
      </c>
    </row>
    <row r="5" spans="1:11" x14ac:dyDescent="0.25">
      <c r="A5" s="33" t="s">
        <v>40</v>
      </c>
      <c r="B5" s="34" t="s">
        <v>48</v>
      </c>
      <c r="C5" s="33" t="s">
        <v>49</v>
      </c>
      <c r="D5" s="34" t="s">
        <v>50</v>
      </c>
      <c r="E5" s="35" t="s">
        <v>51</v>
      </c>
      <c r="F5" s="30">
        <v>0.5</v>
      </c>
      <c r="G5" s="31">
        <f t="shared" si="0"/>
        <v>1252</v>
      </c>
      <c r="H5" s="32">
        <v>2504</v>
      </c>
      <c r="I5" s="32">
        <f t="shared" si="1"/>
        <v>3756</v>
      </c>
      <c r="J5" s="32">
        <f t="shared" si="2"/>
        <v>5008</v>
      </c>
      <c r="K5" s="32">
        <f t="shared" si="3"/>
        <v>10016</v>
      </c>
    </row>
    <row r="6" spans="1:11" x14ac:dyDescent="0.25">
      <c r="A6" s="27" t="s">
        <v>40</v>
      </c>
      <c r="B6" s="28" t="s">
        <v>52</v>
      </c>
      <c r="C6" s="27" t="s">
        <v>53</v>
      </c>
      <c r="D6" s="28" t="s">
        <v>54</v>
      </c>
      <c r="E6" s="29" t="s">
        <v>55</v>
      </c>
      <c r="F6" s="30">
        <v>0.65</v>
      </c>
      <c r="G6" s="31">
        <f t="shared" si="0"/>
        <v>4529.8500000000004</v>
      </c>
      <c r="H6" s="32">
        <v>6969</v>
      </c>
      <c r="I6" s="32">
        <f t="shared" si="1"/>
        <v>10453.5</v>
      </c>
      <c r="J6" s="32">
        <f t="shared" si="2"/>
        <v>13938</v>
      </c>
      <c r="K6" s="32">
        <f t="shared" si="3"/>
        <v>27876</v>
      </c>
    </row>
    <row r="7" spans="1:11" x14ac:dyDescent="0.25">
      <c r="A7" s="33" t="s">
        <v>40</v>
      </c>
      <c r="B7" s="34" t="s">
        <v>56</v>
      </c>
      <c r="C7" s="33" t="s">
        <v>57</v>
      </c>
      <c r="D7" s="34" t="s">
        <v>58</v>
      </c>
      <c r="E7" s="35" t="s">
        <v>59</v>
      </c>
      <c r="F7" s="30">
        <v>0.5</v>
      </c>
      <c r="G7" s="31">
        <f t="shared" si="0"/>
        <v>1677</v>
      </c>
      <c r="H7" s="32">
        <v>3354</v>
      </c>
      <c r="I7" s="32">
        <f t="shared" si="1"/>
        <v>5031</v>
      </c>
      <c r="J7" s="32">
        <f t="shared" si="2"/>
        <v>6708</v>
      </c>
      <c r="K7" s="32">
        <f t="shared" si="3"/>
        <v>13416</v>
      </c>
    </row>
    <row r="8" spans="1:11" x14ac:dyDescent="0.25">
      <c r="A8" s="33" t="s">
        <v>40</v>
      </c>
      <c r="B8" s="34" t="s">
        <v>60</v>
      </c>
      <c r="C8" s="33" t="s">
        <v>42</v>
      </c>
      <c r="D8" s="34" t="s">
        <v>61</v>
      </c>
      <c r="E8" s="35" t="s">
        <v>62</v>
      </c>
      <c r="F8" s="30">
        <v>0.65</v>
      </c>
      <c r="G8" s="31">
        <f t="shared" si="0"/>
        <v>1840.8</v>
      </c>
      <c r="H8" s="32">
        <v>2832</v>
      </c>
      <c r="I8" s="32">
        <f t="shared" si="1"/>
        <v>4248</v>
      </c>
      <c r="J8" s="32">
        <f t="shared" si="2"/>
        <v>5664</v>
      </c>
      <c r="K8" s="32">
        <f t="shared" si="3"/>
        <v>11328</v>
      </c>
    </row>
    <row r="9" spans="1:11" x14ac:dyDescent="0.25">
      <c r="A9" s="27" t="s">
        <v>40</v>
      </c>
      <c r="B9" s="28" t="s">
        <v>63</v>
      </c>
      <c r="C9" s="27" t="s">
        <v>42</v>
      </c>
      <c r="D9" s="28" t="s">
        <v>64</v>
      </c>
      <c r="E9" s="29" t="s">
        <v>65</v>
      </c>
      <c r="F9" s="30">
        <v>0.65</v>
      </c>
      <c r="G9" s="31">
        <f t="shared" si="0"/>
        <v>4230.8500000000004</v>
      </c>
      <c r="H9" s="36">
        <v>6509</v>
      </c>
      <c r="I9" s="32">
        <f t="shared" si="1"/>
        <v>9763.5</v>
      </c>
      <c r="J9" s="32">
        <f t="shared" si="2"/>
        <v>13018</v>
      </c>
      <c r="K9" s="32">
        <f t="shared" si="3"/>
        <v>26036</v>
      </c>
    </row>
    <row r="10" spans="1:11" x14ac:dyDescent="0.25">
      <c r="A10" s="27" t="s">
        <v>40</v>
      </c>
      <c r="B10" s="28" t="s">
        <v>66</v>
      </c>
      <c r="C10" s="27" t="s">
        <v>42</v>
      </c>
      <c r="D10" s="28" t="s">
        <v>67</v>
      </c>
      <c r="E10" s="29" t="s">
        <v>68</v>
      </c>
      <c r="F10" s="30">
        <v>0.65</v>
      </c>
      <c r="G10" s="31">
        <f t="shared" si="0"/>
        <v>5695.95</v>
      </c>
      <c r="H10" s="32">
        <v>8763</v>
      </c>
      <c r="I10" s="32">
        <f t="shared" si="1"/>
        <v>13144.5</v>
      </c>
      <c r="J10" s="32">
        <f t="shared" si="2"/>
        <v>17526</v>
      </c>
      <c r="K10" s="32">
        <f t="shared" si="3"/>
        <v>35052</v>
      </c>
    </row>
    <row r="11" spans="1:11" x14ac:dyDescent="0.25">
      <c r="A11" s="33" t="s">
        <v>40</v>
      </c>
      <c r="B11" s="34" t="s">
        <v>69</v>
      </c>
      <c r="C11" s="33" t="s">
        <v>42</v>
      </c>
      <c r="D11" s="34" t="s">
        <v>70</v>
      </c>
      <c r="E11" s="35" t="s">
        <v>71</v>
      </c>
      <c r="F11" s="30">
        <v>0.65</v>
      </c>
      <c r="G11" s="31">
        <f t="shared" si="0"/>
        <v>11419.85</v>
      </c>
      <c r="H11" s="32">
        <v>17569</v>
      </c>
      <c r="I11" s="32">
        <f t="shared" si="1"/>
        <v>26353.5</v>
      </c>
      <c r="J11" s="32">
        <f t="shared" si="2"/>
        <v>35138</v>
      </c>
      <c r="K11" s="32">
        <f t="shared" si="3"/>
        <v>70276</v>
      </c>
    </row>
    <row r="12" spans="1:11" x14ac:dyDescent="0.25">
      <c r="A12" s="33" t="s">
        <v>40</v>
      </c>
      <c r="B12" s="34" t="s">
        <v>72</v>
      </c>
      <c r="C12" s="33" t="s">
        <v>57</v>
      </c>
      <c r="D12" s="34" t="s">
        <v>73</v>
      </c>
      <c r="E12" s="35" t="s">
        <v>74</v>
      </c>
      <c r="F12" s="30">
        <v>0.65</v>
      </c>
      <c r="G12" s="31">
        <f t="shared" si="0"/>
        <v>10702.25</v>
      </c>
      <c r="H12" s="32">
        <v>16465</v>
      </c>
      <c r="I12" s="32">
        <f t="shared" si="1"/>
        <v>24697.5</v>
      </c>
      <c r="J12" s="32">
        <f t="shared" si="2"/>
        <v>32930</v>
      </c>
      <c r="K12" s="32">
        <f t="shared" si="3"/>
        <v>65860</v>
      </c>
    </row>
    <row r="13" spans="1:11" x14ac:dyDescent="0.25">
      <c r="A13" s="33" t="s">
        <v>40</v>
      </c>
      <c r="B13" s="34" t="s">
        <v>75</v>
      </c>
      <c r="C13" s="33" t="s">
        <v>57</v>
      </c>
      <c r="D13" s="34" t="s">
        <v>76</v>
      </c>
      <c r="E13" s="35" t="s">
        <v>77</v>
      </c>
      <c r="F13" s="30">
        <v>0.65</v>
      </c>
      <c r="G13" s="31">
        <f t="shared" si="0"/>
        <v>10702.25</v>
      </c>
      <c r="H13" s="32">
        <v>16465</v>
      </c>
      <c r="I13" s="32">
        <f t="shared" si="1"/>
        <v>24697.5</v>
      </c>
      <c r="J13" s="32">
        <f t="shared" si="2"/>
        <v>32930</v>
      </c>
      <c r="K13" s="32">
        <f t="shared" si="3"/>
        <v>65860</v>
      </c>
    </row>
    <row r="14" spans="1:11" x14ac:dyDescent="0.25">
      <c r="A14" s="33" t="s">
        <v>78</v>
      </c>
      <c r="B14" s="34" t="s">
        <v>79</v>
      </c>
      <c r="C14" s="33" t="s">
        <v>80</v>
      </c>
      <c r="D14" s="34" t="s">
        <v>81</v>
      </c>
      <c r="E14" s="35" t="s">
        <v>82</v>
      </c>
      <c r="F14" s="30">
        <v>0.65</v>
      </c>
      <c r="G14" s="31">
        <f t="shared" si="0"/>
        <v>7475.6500000000005</v>
      </c>
      <c r="H14" s="32">
        <v>11501</v>
      </c>
      <c r="I14" s="32">
        <f t="shared" si="1"/>
        <v>17251.5</v>
      </c>
      <c r="J14" s="32">
        <f t="shared" si="2"/>
        <v>23002</v>
      </c>
      <c r="K14" s="32">
        <f t="shared" si="3"/>
        <v>46004</v>
      </c>
    </row>
    <row r="15" spans="1:11" x14ac:dyDescent="0.25">
      <c r="A15" s="33" t="s">
        <v>83</v>
      </c>
      <c r="B15" s="34" t="s">
        <v>79</v>
      </c>
      <c r="C15" s="33" t="s">
        <v>80</v>
      </c>
      <c r="D15" s="34" t="s">
        <v>84</v>
      </c>
      <c r="E15" s="35" t="s">
        <v>85</v>
      </c>
      <c r="F15" s="30">
        <v>0.65</v>
      </c>
      <c r="G15" s="31">
        <f t="shared" si="0"/>
        <v>5861.7</v>
      </c>
      <c r="H15" s="32">
        <v>9018</v>
      </c>
      <c r="I15" s="32">
        <f t="shared" si="1"/>
        <v>13527</v>
      </c>
      <c r="J15" s="32">
        <f t="shared" si="2"/>
        <v>18036</v>
      </c>
      <c r="K15" s="32">
        <f t="shared" si="3"/>
        <v>36072</v>
      </c>
    </row>
    <row r="16" spans="1:11" x14ac:dyDescent="0.25">
      <c r="A16" s="33" t="s">
        <v>86</v>
      </c>
      <c r="B16" s="34" t="s">
        <v>87</v>
      </c>
      <c r="C16" s="33" t="s">
        <v>88</v>
      </c>
      <c r="D16" s="34" t="s">
        <v>89</v>
      </c>
      <c r="E16" s="35" t="s">
        <v>90</v>
      </c>
      <c r="F16" s="30">
        <v>0.65</v>
      </c>
      <c r="G16" s="31">
        <f t="shared" si="0"/>
        <v>3355.9500000000003</v>
      </c>
      <c r="H16" s="32">
        <v>5163</v>
      </c>
      <c r="I16" s="32">
        <f t="shared" si="1"/>
        <v>7744.5</v>
      </c>
      <c r="J16" s="32">
        <f t="shared" si="2"/>
        <v>10326</v>
      </c>
      <c r="K16" s="32">
        <f t="shared" si="3"/>
        <v>20652</v>
      </c>
    </row>
    <row r="17" spans="1:11" x14ac:dyDescent="0.2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x14ac:dyDescent="0.25">
      <c r="A18" s="33" t="s">
        <v>91</v>
      </c>
      <c r="B18" s="34" t="s">
        <v>92</v>
      </c>
      <c r="C18" s="33" t="s">
        <v>53</v>
      </c>
      <c r="D18" s="34" t="s">
        <v>93</v>
      </c>
      <c r="E18" s="35" t="s">
        <v>94</v>
      </c>
      <c r="F18" s="30">
        <v>0.5</v>
      </c>
      <c r="G18" s="31">
        <f t="shared" ref="G18:G25" si="4">H18*F18</f>
        <v>995.5</v>
      </c>
      <c r="H18" s="32">
        <v>1991</v>
      </c>
      <c r="I18" s="32">
        <f t="shared" ref="I18:I25" si="5">H18*1.5</f>
        <v>2986.5</v>
      </c>
      <c r="J18" s="32">
        <f t="shared" ref="J18:J25" si="6">H18*2</f>
        <v>3982</v>
      </c>
      <c r="K18" s="32">
        <f t="shared" ref="K18:K25" si="7">J18*2</f>
        <v>7964</v>
      </c>
    </row>
    <row r="19" spans="1:11" x14ac:dyDescent="0.25">
      <c r="A19" s="33" t="s">
        <v>91</v>
      </c>
      <c r="B19" s="34" t="s">
        <v>95</v>
      </c>
      <c r="C19" s="33" t="s">
        <v>42</v>
      </c>
      <c r="D19" s="34" t="s">
        <v>96</v>
      </c>
      <c r="E19" s="35" t="s">
        <v>97</v>
      </c>
      <c r="F19" s="30">
        <v>0.5</v>
      </c>
      <c r="G19" s="31">
        <f t="shared" si="4"/>
        <v>1105</v>
      </c>
      <c r="H19" s="32">
        <v>2210</v>
      </c>
      <c r="I19" s="32">
        <f t="shared" si="5"/>
        <v>3315</v>
      </c>
      <c r="J19" s="32">
        <f t="shared" si="6"/>
        <v>4420</v>
      </c>
      <c r="K19" s="32">
        <f t="shared" si="7"/>
        <v>8840</v>
      </c>
    </row>
    <row r="20" spans="1:11" x14ac:dyDescent="0.25">
      <c r="A20" s="27" t="s">
        <v>98</v>
      </c>
      <c r="B20" s="28" t="s">
        <v>99</v>
      </c>
      <c r="C20" s="27" t="s">
        <v>53</v>
      </c>
      <c r="D20" s="28" t="s">
        <v>100</v>
      </c>
      <c r="E20" s="29" t="s">
        <v>101</v>
      </c>
      <c r="F20" s="30">
        <v>0.65</v>
      </c>
      <c r="G20" s="31">
        <f t="shared" si="4"/>
        <v>4529.8500000000004</v>
      </c>
      <c r="H20" s="32">
        <v>6969</v>
      </c>
      <c r="I20" s="32">
        <f t="shared" si="5"/>
        <v>10453.5</v>
      </c>
      <c r="J20" s="32">
        <f t="shared" si="6"/>
        <v>13938</v>
      </c>
      <c r="K20" s="32">
        <f t="shared" si="7"/>
        <v>27876</v>
      </c>
    </row>
    <row r="21" spans="1:11" x14ac:dyDescent="0.25">
      <c r="A21" s="33" t="s">
        <v>91</v>
      </c>
      <c r="B21" s="34" t="s">
        <v>102</v>
      </c>
      <c r="C21" s="33" t="s">
        <v>103</v>
      </c>
      <c r="D21" s="34" t="s">
        <v>104</v>
      </c>
      <c r="E21" s="35" t="s">
        <v>105</v>
      </c>
      <c r="F21" s="30">
        <v>0.65</v>
      </c>
      <c r="G21" s="31">
        <f t="shared" si="4"/>
        <v>1371.5</v>
      </c>
      <c r="H21" s="32">
        <v>2110</v>
      </c>
      <c r="I21" s="32">
        <f t="shared" si="5"/>
        <v>3165</v>
      </c>
      <c r="J21" s="32">
        <f t="shared" si="6"/>
        <v>4220</v>
      </c>
      <c r="K21" s="32">
        <f t="shared" si="7"/>
        <v>8440</v>
      </c>
    </row>
    <row r="22" spans="1:11" x14ac:dyDescent="0.25">
      <c r="A22" s="33" t="s">
        <v>91</v>
      </c>
      <c r="B22" s="34" t="s">
        <v>106</v>
      </c>
      <c r="C22" s="33" t="s">
        <v>42</v>
      </c>
      <c r="D22" s="34" t="s">
        <v>107</v>
      </c>
      <c r="E22" s="35" t="s">
        <v>108</v>
      </c>
      <c r="F22" s="30">
        <v>0.65</v>
      </c>
      <c r="G22" s="31">
        <f t="shared" si="4"/>
        <v>1727.05</v>
      </c>
      <c r="H22" s="32">
        <v>2657</v>
      </c>
      <c r="I22" s="32">
        <f t="shared" si="5"/>
        <v>3985.5</v>
      </c>
      <c r="J22" s="32">
        <f t="shared" si="6"/>
        <v>5314</v>
      </c>
      <c r="K22" s="32">
        <f t="shared" si="7"/>
        <v>10628</v>
      </c>
    </row>
    <row r="23" spans="1:11" x14ac:dyDescent="0.25">
      <c r="A23" s="33" t="s">
        <v>91</v>
      </c>
      <c r="B23" s="34" t="s">
        <v>69</v>
      </c>
      <c r="C23" s="33" t="s">
        <v>42</v>
      </c>
      <c r="D23" s="34" t="s">
        <v>109</v>
      </c>
      <c r="E23" s="35" t="s">
        <v>110</v>
      </c>
      <c r="F23" s="30">
        <v>0.65</v>
      </c>
      <c r="G23" s="31">
        <f t="shared" si="4"/>
        <v>9914.4500000000007</v>
      </c>
      <c r="H23" s="32">
        <v>15253</v>
      </c>
      <c r="I23" s="32">
        <f t="shared" si="5"/>
        <v>22879.5</v>
      </c>
      <c r="J23" s="32">
        <f t="shared" si="6"/>
        <v>30506</v>
      </c>
      <c r="K23" s="32">
        <f t="shared" si="7"/>
        <v>61012</v>
      </c>
    </row>
    <row r="24" spans="1:11" x14ac:dyDescent="0.25">
      <c r="A24" s="33" t="s">
        <v>91</v>
      </c>
      <c r="B24" s="34" t="s">
        <v>72</v>
      </c>
      <c r="C24" s="33" t="s">
        <v>57</v>
      </c>
      <c r="D24" s="34" t="s">
        <v>111</v>
      </c>
      <c r="E24" s="35" t="s">
        <v>112</v>
      </c>
      <c r="F24" s="30">
        <v>0.65</v>
      </c>
      <c r="G24" s="31">
        <f t="shared" si="4"/>
        <v>5955.3</v>
      </c>
      <c r="H24" s="32">
        <v>9162</v>
      </c>
      <c r="I24" s="32">
        <f t="shared" si="5"/>
        <v>13743</v>
      </c>
      <c r="J24" s="32">
        <f t="shared" si="6"/>
        <v>18324</v>
      </c>
      <c r="K24" s="32">
        <f t="shared" si="7"/>
        <v>36648</v>
      </c>
    </row>
    <row r="25" spans="1:11" x14ac:dyDescent="0.25">
      <c r="A25" s="33" t="s">
        <v>91</v>
      </c>
      <c r="B25" s="34" t="s">
        <v>113</v>
      </c>
      <c r="C25" s="33" t="s">
        <v>103</v>
      </c>
      <c r="D25" s="34" t="s">
        <v>114</v>
      </c>
      <c r="E25" s="35" t="s">
        <v>115</v>
      </c>
      <c r="F25" s="30">
        <v>0.65</v>
      </c>
      <c r="G25" s="31">
        <f t="shared" si="4"/>
        <v>5861.7</v>
      </c>
      <c r="H25" s="32">
        <v>9018</v>
      </c>
      <c r="I25" s="32">
        <f t="shared" si="5"/>
        <v>13527</v>
      </c>
      <c r="J25" s="32">
        <f t="shared" si="6"/>
        <v>18036</v>
      </c>
      <c r="K25" s="32">
        <f t="shared" si="7"/>
        <v>36072</v>
      </c>
    </row>
    <row r="26" spans="1:1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x14ac:dyDescent="0.25">
      <c r="A27" s="27" t="s">
        <v>116</v>
      </c>
      <c r="B27" s="28" t="s">
        <v>48</v>
      </c>
      <c r="C27" s="27" t="s">
        <v>42</v>
      </c>
      <c r="D27" s="28" t="s">
        <v>117</v>
      </c>
      <c r="E27" s="29" t="s">
        <v>118</v>
      </c>
      <c r="F27" s="30">
        <v>0.65</v>
      </c>
      <c r="G27" s="31">
        <f t="shared" ref="G27:G32" si="8">H27*F27</f>
        <v>2117.7000000000003</v>
      </c>
      <c r="H27" s="32">
        <v>3258</v>
      </c>
      <c r="I27" s="32">
        <f t="shared" ref="I27:I32" si="9">H27*1.5</f>
        <v>4887</v>
      </c>
      <c r="J27" s="32">
        <f t="shared" ref="J27:J32" si="10">H27*2</f>
        <v>6516</v>
      </c>
      <c r="K27" s="32">
        <f t="shared" ref="K27:K32" si="11">J27*2</f>
        <v>13032</v>
      </c>
    </row>
    <row r="28" spans="1:11" x14ac:dyDescent="0.25">
      <c r="A28" s="33" t="s">
        <v>116</v>
      </c>
      <c r="B28" s="34" t="s">
        <v>119</v>
      </c>
      <c r="C28" s="33" t="s">
        <v>103</v>
      </c>
      <c r="D28" s="34" t="s">
        <v>120</v>
      </c>
      <c r="E28" s="35" t="s">
        <v>121</v>
      </c>
      <c r="F28" s="30">
        <v>0.65</v>
      </c>
      <c r="G28" s="31">
        <f t="shared" si="8"/>
        <v>4207.45</v>
      </c>
      <c r="H28" s="32">
        <v>6473</v>
      </c>
      <c r="I28" s="32">
        <f t="shared" si="9"/>
        <v>9709.5</v>
      </c>
      <c r="J28" s="32">
        <f t="shared" si="10"/>
        <v>12946</v>
      </c>
      <c r="K28" s="32">
        <f t="shared" si="11"/>
        <v>25892</v>
      </c>
    </row>
    <row r="29" spans="1:11" x14ac:dyDescent="0.25">
      <c r="A29" s="27" t="s">
        <v>116</v>
      </c>
      <c r="B29" s="34" t="s">
        <v>56</v>
      </c>
      <c r="C29" s="33" t="s">
        <v>122</v>
      </c>
      <c r="D29" s="34" t="s">
        <v>123</v>
      </c>
      <c r="E29" s="35" t="s">
        <v>124</v>
      </c>
      <c r="F29" s="30">
        <v>0.65</v>
      </c>
      <c r="G29" s="31">
        <f t="shared" si="8"/>
        <v>8045.7000000000007</v>
      </c>
      <c r="H29" s="32">
        <v>12378</v>
      </c>
      <c r="I29" s="32">
        <f t="shared" si="9"/>
        <v>18567</v>
      </c>
      <c r="J29" s="32">
        <f t="shared" si="10"/>
        <v>24756</v>
      </c>
      <c r="K29" s="32">
        <f t="shared" si="11"/>
        <v>49512</v>
      </c>
    </row>
    <row r="30" spans="1:11" x14ac:dyDescent="0.25">
      <c r="A30" s="27" t="s">
        <v>116</v>
      </c>
      <c r="B30" s="34" t="s">
        <v>69</v>
      </c>
      <c r="C30" s="33" t="s">
        <v>42</v>
      </c>
      <c r="D30" s="34" t="s">
        <v>125</v>
      </c>
      <c r="E30" s="35" t="s">
        <v>126</v>
      </c>
      <c r="F30" s="30">
        <v>0.65</v>
      </c>
      <c r="G30" s="31">
        <f t="shared" si="8"/>
        <v>12579.45</v>
      </c>
      <c r="H30" s="32">
        <v>19353</v>
      </c>
      <c r="I30" s="32">
        <f t="shared" si="9"/>
        <v>29029.5</v>
      </c>
      <c r="J30" s="32">
        <f t="shared" si="10"/>
        <v>38706</v>
      </c>
      <c r="K30" s="32">
        <f t="shared" si="11"/>
        <v>77412</v>
      </c>
    </row>
    <row r="31" spans="1:11" x14ac:dyDescent="0.25">
      <c r="A31" s="27" t="s">
        <v>116</v>
      </c>
      <c r="B31" s="34" t="s">
        <v>127</v>
      </c>
      <c r="C31" s="33" t="s">
        <v>53</v>
      </c>
      <c r="D31" s="34" t="s">
        <v>128</v>
      </c>
      <c r="E31" s="35" t="s">
        <v>129</v>
      </c>
      <c r="F31" s="30">
        <v>0.65</v>
      </c>
      <c r="G31" s="31">
        <f t="shared" si="8"/>
        <v>6249.75</v>
      </c>
      <c r="H31" s="32">
        <v>9615</v>
      </c>
      <c r="I31" s="32">
        <f t="shared" si="9"/>
        <v>14422.5</v>
      </c>
      <c r="J31" s="32">
        <f t="shared" si="10"/>
        <v>19230</v>
      </c>
      <c r="K31" s="32">
        <f t="shared" si="11"/>
        <v>38460</v>
      </c>
    </row>
    <row r="32" spans="1:11" x14ac:dyDescent="0.25">
      <c r="A32" s="27" t="s">
        <v>116</v>
      </c>
      <c r="B32" s="34" t="s">
        <v>130</v>
      </c>
      <c r="C32" s="33" t="s">
        <v>88</v>
      </c>
      <c r="D32" s="34" t="s">
        <v>131</v>
      </c>
      <c r="E32" s="35" t="s">
        <v>132</v>
      </c>
      <c r="F32" s="30">
        <v>0.65</v>
      </c>
      <c r="G32" s="31">
        <f t="shared" si="8"/>
        <v>3134.9500000000003</v>
      </c>
      <c r="H32" s="32">
        <v>4823</v>
      </c>
      <c r="I32" s="32">
        <f t="shared" si="9"/>
        <v>7234.5</v>
      </c>
      <c r="J32" s="32">
        <f t="shared" si="10"/>
        <v>9646</v>
      </c>
      <c r="K32" s="32">
        <f t="shared" si="11"/>
        <v>19292</v>
      </c>
    </row>
    <row r="33" spans="1:11" ht="14.25" customHeight="1" x14ac:dyDescent="0.25">
      <c r="A33" s="39" t="s">
        <v>133</v>
      </c>
      <c r="B33" s="39"/>
      <c r="C33" s="39"/>
      <c r="D33" s="39"/>
      <c r="E33" s="39"/>
      <c r="F33" s="20" t="s">
        <v>34</v>
      </c>
      <c r="G33" s="21" t="s">
        <v>35</v>
      </c>
      <c r="H33" s="21" t="s">
        <v>36</v>
      </c>
      <c r="I33" s="21" t="s">
        <v>37</v>
      </c>
      <c r="J33" s="21" t="s">
        <v>38</v>
      </c>
      <c r="K33" s="21" t="s">
        <v>39</v>
      </c>
    </row>
    <row r="34" spans="1:11" x14ac:dyDescent="0.25">
      <c r="A34" s="37"/>
      <c r="B34" s="37"/>
      <c r="C34" s="37"/>
      <c r="D34" s="37"/>
      <c r="E34" s="35" t="s">
        <v>135</v>
      </c>
      <c r="F34" s="30">
        <v>0.65</v>
      </c>
      <c r="G34" s="32">
        <f>H34*F34</f>
        <v>3686.5659999999998</v>
      </c>
      <c r="H34" s="32">
        <v>5671.6399999999994</v>
      </c>
      <c r="I34" s="32">
        <f>H34*1.5</f>
        <v>8507.4599999999991</v>
      </c>
      <c r="J34" s="32">
        <f>H34*2</f>
        <v>11343.279999999999</v>
      </c>
      <c r="K34" s="32">
        <f>J34*2</f>
        <v>22686.559999999998</v>
      </c>
    </row>
    <row r="35" spans="1:11" ht="20.25" customHeight="1" x14ac:dyDescent="0.25">
      <c r="A35" s="40" t="s">
        <v>134</v>
      </c>
      <c r="B35" s="40"/>
      <c r="C35" s="40"/>
      <c r="D35" s="40"/>
      <c r="E35" s="40"/>
      <c r="F35" s="20"/>
      <c r="G35" s="21"/>
      <c r="H35" s="21" t="s">
        <v>38</v>
      </c>
      <c r="I35" s="21" t="s">
        <v>39</v>
      </c>
      <c r="J35" s="21"/>
      <c r="K35" s="21"/>
    </row>
    <row r="36" spans="1:11" ht="16.8" x14ac:dyDescent="0.25">
      <c r="E36" s="29" t="s">
        <v>136</v>
      </c>
      <c r="F36" s="17"/>
      <c r="G36" s="17"/>
      <c r="H36" s="18">
        <v>4935</v>
      </c>
      <c r="I36" s="18">
        <f>H36*1.5</f>
        <v>7402.5</v>
      </c>
      <c r="J36" s="18"/>
      <c r="K36" s="18"/>
    </row>
    <row r="37" spans="1:11" ht="16.8" x14ac:dyDescent="0.25">
      <c r="E37" s="29" t="s">
        <v>137</v>
      </c>
      <c r="F37" s="17"/>
      <c r="G37" s="17"/>
      <c r="H37" s="18">
        <v>15750</v>
      </c>
      <c r="I37" s="18">
        <f t="shared" ref="I37:I39" si="12">H37*1.5</f>
        <v>23625</v>
      </c>
      <c r="J37" s="18"/>
      <c r="K37" s="18"/>
    </row>
    <row r="38" spans="1:11" ht="16.8" x14ac:dyDescent="0.25">
      <c r="E38" s="29" t="s">
        <v>138</v>
      </c>
      <c r="F38" s="17"/>
      <c r="G38" s="17"/>
      <c r="H38" s="18">
        <v>15750</v>
      </c>
      <c r="I38" s="18">
        <f t="shared" si="12"/>
        <v>23625</v>
      </c>
      <c r="J38" s="18"/>
      <c r="K38" s="18"/>
    </row>
    <row r="39" spans="1:11" ht="16.8" x14ac:dyDescent="0.25">
      <c r="E39" s="29" t="s">
        <v>139</v>
      </c>
      <c r="F39" s="17"/>
      <c r="G39" s="17"/>
      <c r="H39" s="18">
        <v>7875</v>
      </c>
      <c r="I39" s="18">
        <f t="shared" si="12"/>
        <v>11812.5</v>
      </c>
      <c r="J39" s="18"/>
      <c r="K39" s="18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showGridLines="0" tabSelected="1" zoomScale="80" zoomScaleNormal="80" workbookViewId="0"/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4.5546875" style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9" width="22.33203125" style="1" bestFit="1" customWidth="1"/>
    <col min="10" max="10" width="19" style="1" customWidth="1"/>
    <col min="11" max="11" width="25.109375" style="5" bestFit="1" customWidth="1"/>
    <col min="12" max="12" width="25.5546875" style="11" customWidth="1"/>
    <col min="13" max="13" width="29.44140625" style="1" customWidth="1"/>
    <col min="14" max="16384" width="13.44140625" style="1"/>
  </cols>
  <sheetData>
    <row r="2" spans="2:12" ht="17.100000000000001" customHeight="1" x14ac:dyDescent="0.25">
      <c r="B2" s="2" t="s">
        <v>0</v>
      </c>
      <c r="C2" s="61" t="s">
        <v>140</v>
      </c>
      <c r="D2" s="57"/>
    </row>
    <row r="3" spans="2:12" ht="17.100000000000001" customHeight="1" x14ac:dyDescent="0.25">
      <c r="B3" s="2" t="s">
        <v>1</v>
      </c>
      <c r="C3" s="61" t="s">
        <v>2</v>
      </c>
      <c r="D3" s="57"/>
    </row>
    <row r="4" spans="2:12" ht="17.100000000000001" hidden="1" customHeight="1" x14ac:dyDescent="0.25">
      <c r="B4" s="2" t="s">
        <v>3</v>
      </c>
      <c r="C4" s="61"/>
      <c r="D4" s="57"/>
    </row>
    <row r="5" spans="2:12" ht="17.100000000000001" hidden="1" customHeight="1" x14ac:dyDescent="0.25">
      <c r="B5" s="2" t="s">
        <v>4</v>
      </c>
      <c r="C5" s="61"/>
      <c r="D5" s="57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61"/>
      <c r="D6" s="57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56" t="s">
        <v>24</v>
      </c>
      <c r="D7" s="57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54" t="s">
        <v>22</v>
      </c>
      <c r="C9" s="54"/>
      <c r="D9" s="54"/>
      <c r="E9" s="54"/>
      <c r="F9" s="54"/>
      <c r="G9" s="54"/>
      <c r="H9" s="54"/>
      <c r="I9" s="54"/>
      <c r="J9" s="54"/>
      <c r="K9" s="54"/>
      <c r="L9" s="12"/>
    </row>
    <row r="10" spans="2:12" s="10" customFormat="1" ht="45" customHeight="1" thickBot="1" x14ac:dyDescent="0.3">
      <c r="B10" s="55" t="s">
        <v>7</v>
      </c>
      <c r="C10" s="55"/>
      <c r="D10" s="41" t="s">
        <v>18</v>
      </c>
      <c r="E10" s="42" t="s">
        <v>17</v>
      </c>
      <c r="F10" s="42" t="s">
        <v>8</v>
      </c>
      <c r="G10" s="43" t="s">
        <v>9</v>
      </c>
      <c r="H10" s="44" t="s">
        <v>10</v>
      </c>
      <c r="I10" s="42" t="s">
        <v>16</v>
      </c>
      <c r="J10" s="42" t="s">
        <v>11</v>
      </c>
      <c r="K10" s="42" t="s">
        <v>12</v>
      </c>
      <c r="L10" s="13"/>
    </row>
    <row r="11" spans="2:12" ht="16.5" customHeight="1" thickBot="1" x14ac:dyDescent="0.3">
      <c r="B11" s="58" t="s">
        <v>13</v>
      </c>
      <c r="C11" s="58"/>
      <c r="D11" s="59" t="s">
        <v>21</v>
      </c>
      <c r="E11" s="45" t="s">
        <v>19</v>
      </c>
      <c r="F11" s="45" t="s">
        <v>20</v>
      </c>
      <c r="G11" s="46">
        <v>0.375</v>
      </c>
      <c r="H11" s="47">
        <v>70</v>
      </c>
      <c r="I11" s="48" t="s">
        <v>135</v>
      </c>
      <c r="J11" s="49">
        <f>_xlfn.XLOOKUP(I11,'TABELA DE PREÇOS'!$E:$E,'TABELA DE PREÇOS'!$H:$H,,)</f>
        <v>5671.6399999999994</v>
      </c>
      <c r="K11" s="50">
        <f>J11*G11*H11</f>
        <v>148880.54999999999</v>
      </c>
    </row>
    <row r="12" spans="2:12" ht="17.100000000000001" customHeight="1" thickBot="1" x14ac:dyDescent="0.3">
      <c r="B12" s="58"/>
      <c r="C12" s="58"/>
      <c r="D12" s="59"/>
      <c r="E12" s="45" t="s">
        <v>27</v>
      </c>
      <c r="F12" s="45" t="s">
        <v>25</v>
      </c>
      <c r="G12" s="46">
        <v>0.8</v>
      </c>
      <c r="H12" s="47">
        <v>10</v>
      </c>
      <c r="I12" s="48" t="s">
        <v>44</v>
      </c>
      <c r="J12" s="49">
        <f>_xlfn.XLOOKUP(I12,'TABELA DE PREÇOS'!$E:$E,'TABELA DE PREÇOS'!$H:$H,,)</f>
        <v>2258</v>
      </c>
      <c r="K12" s="50">
        <f>G12*H12*J12</f>
        <v>18064</v>
      </c>
    </row>
    <row r="13" spans="2:12" ht="17.100000000000001" customHeight="1" thickBot="1" x14ac:dyDescent="0.3">
      <c r="B13" s="58"/>
      <c r="C13" s="58"/>
      <c r="D13" s="59"/>
      <c r="E13" s="45" t="s">
        <v>26</v>
      </c>
      <c r="F13" s="45" t="s">
        <v>25</v>
      </c>
      <c r="G13" s="46">
        <v>0.8</v>
      </c>
      <c r="H13" s="47">
        <v>10</v>
      </c>
      <c r="I13" s="48" t="s">
        <v>55</v>
      </c>
      <c r="J13" s="49">
        <f>_xlfn.XLOOKUP(I13,'TABELA DE PREÇOS'!$E:$E,'TABELA DE PREÇOS'!$H:$H,,)</f>
        <v>6969</v>
      </c>
      <c r="K13" s="50">
        <f>G13*H13*J13</f>
        <v>55752</v>
      </c>
    </row>
    <row r="14" spans="2:12" ht="17.100000000000001" customHeight="1" thickBot="1" x14ac:dyDescent="0.3">
      <c r="B14" s="58"/>
      <c r="C14" s="58"/>
      <c r="D14" s="59"/>
      <c r="E14" s="45" t="s">
        <v>28</v>
      </c>
      <c r="F14" s="45" t="s">
        <v>25</v>
      </c>
      <c r="G14" s="46">
        <v>0.8</v>
      </c>
      <c r="H14" s="47">
        <v>10</v>
      </c>
      <c r="I14" s="48" t="s">
        <v>65</v>
      </c>
      <c r="J14" s="49">
        <f>_xlfn.XLOOKUP(I14,'TABELA DE PREÇOS'!$E:$E,'TABELA DE PREÇOS'!$H:$H,,)</f>
        <v>6509</v>
      </c>
      <c r="K14" s="50">
        <f>G14*H14*J14</f>
        <v>52072</v>
      </c>
    </row>
    <row r="15" spans="2:12" ht="15.9" customHeight="1" thickBot="1" x14ac:dyDescent="0.3">
      <c r="B15" s="58"/>
      <c r="C15" s="58"/>
      <c r="D15" s="59"/>
      <c r="E15" s="45" t="s">
        <v>15</v>
      </c>
      <c r="F15" s="45" t="s">
        <v>14</v>
      </c>
      <c r="G15" s="46">
        <v>1</v>
      </c>
      <c r="H15" s="47">
        <v>20</v>
      </c>
      <c r="I15" s="48" t="s">
        <v>135</v>
      </c>
      <c r="J15" s="49">
        <f>_xlfn.XLOOKUP(I15,'TABELA DE PREÇOS'!$E:$E,'TABELA DE PREÇOS'!$H:$H,,)</f>
        <v>5671.6399999999994</v>
      </c>
      <c r="K15" s="50">
        <f>J15*H15</f>
        <v>113432.79999999999</v>
      </c>
    </row>
    <row r="16" spans="2:12" ht="16.2" thickBot="1" x14ac:dyDescent="0.3">
      <c r="B16" s="60"/>
      <c r="C16" s="60"/>
      <c r="D16" s="60"/>
      <c r="E16" s="60"/>
      <c r="F16" s="60"/>
      <c r="G16" s="60"/>
      <c r="H16" s="51">
        <f>SUM(H11:H15)</f>
        <v>120</v>
      </c>
      <c r="I16" s="52"/>
      <c r="J16" s="52"/>
      <c r="K16" s="53">
        <f>SUM(K11:K15)</f>
        <v>388201.35</v>
      </c>
      <c r="L16" s="14">
        <v>315381.24</v>
      </c>
    </row>
    <row r="17" spans="2:11" x14ac:dyDescent="0.25">
      <c r="J17" s="7"/>
    </row>
    <row r="18" spans="2:11" x14ac:dyDescent="0.25">
      <c r="B18" s="1" t="s">
        <v>141</v>
      </c>
      <c r="K18" s="15">
        <f>K16/L16-1</f>
        <v>0.23089550285235738</v>
      </c>
    </row>
    <row r="21" spans="2:11" x14ac:dyDescent="0.25">
      <c r="B21" s="16" t="s">
        <v>23</v>
      </c>
    </row>
  </sheetData>
  <mergeCells count="11">
    <mergeCell ref="C2:D2"/>
    <mergeCell ref="C3:D3"/>
    <mergeCell ref="C4:D4"/>
    <mergeCell ref="C5:D5"/>
    <mergeCell ref="C6:D6"/>
    <mergeCell ref="B9:K9"/>
    <mergeCell ref="B10:C10"/>
    <mergeCell ref="C7:D7"/>
    <mergeCell ref="B11:C15"/>
    <mergeCell ref="D11:D15"/>
    <mergeCell ref="B16:G16"/>
  </mergeCells>
  <hyperlinks>
    <hyperlink ref="B21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I11:I15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BORA DE BIKE</vt:lpstr>
      <vt:lpstr>'BORA DE BIKE'!Area_de_impressao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2024-02-08T16:12:40Z</dcterms:modified>
</cp:coreProperties>
</file>